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НОСТЬ 2022\Отчет КСП за 9 месяцев 2022\"/>
    </mc:Choice>
  </mc:AlternateContent>
  <xr:revisionPtr revIDLastSave="0" documentId="13_ncr:1_{0F446F72-B4F7-498E-AA09-FBA9AECE25F6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ystem" sheetId="1" state="veryHidden" r:id="rId1"/>
    <sheet name="2 Доходы виды,подв" sheetId="36" r:id="rId2"/>
    <sheet name="3 доходы" sheetId="38" r:id="rId3"/>
    <sheet name="4 исполнения расх. по вед. стр " sheetId="23" r:id="rId4"/>
    <sheet name="5 расходы по разд и подраз" sheetId="24" r:id="rId5"/>
    <sheet name="6 источники" sheetId="29" r:id="rId6"/>
    <sheet name="7 программы" sheetId="37" r:id="rId7"/>
    <sheet name="8 норм.обязат" sheetId="7" r:id="rId8"/>
    <sheet name="9 резерв.фонд" sheetId="35" r:id="rId9"/>
    <sheet name="10 численность" sheetId="39" r:id="rId10"/>
  </sheets>
  <externalReferences>
    <externalReference r:id="rId11"/>
  </externalReference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DATE_TYPE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9" l="1"/>
  <c r="F16" i="39"/>
  <c r="F15" i="39"/>
  <c r="F14" i="39"/>
  <c r="F13" i="39"/>
  <c r="E25" i="24"/>
  <c r="E35" i="24" s="1"/>
  <c r="E30" i="24"/>
  <c r="E27" i="24"/>
  <c r="E28" i="24"/>
  <c r="E26" i="24"/>
  <c r="E21" i="24"/>
  <c r="E20" i="24" s="1"/>
  <c r="E19" i="24"/>
  <c r="E18" i="24" s="1"/>
  <c r="E13" i="24"/>
  <c r="E12" i="24"/>
  <c r="G10" i="23"/>
  <c r="E11" i="38"/>
  <c r="J26" i="36"/>
  <c r="H26" i="36"/>
  <c r="J12" i="36"/>
  <c r="E29" i="24"/>
  <c r="E17" i="39"/>
  <c r="E16" i="39"/>
  <c r="E15" i="39"/>
  <c r="E14" i="39"/>
  <c r="E13" i="39"/>
  <c r="D11" i="39"/>
  <c r="F11" i="39" s="1"/>
  <c r="C11" i="39"/>
  <c r="B11" i="39"/>
  <c r="E11" i="39" l="1"/>
  <c r="E38" i="37"/>
  <c r="D38" i="37"/>
  <c r="F46" i="37"/>
  <c r="E45" i="37"/>
  <c r="F45" i="37" s="1"/>
  <c r="D45" i="37"/>
  <c r="D20" i="37" l="1"/>
  <c r="E13" i="29"/>
  <c r="E12" i="29" s="1"/>
  <c r="E11" i="29" s="1"/>
  <c r="H107" i="23"/>
  <c r="H91" i="23"/>
  <c r="G91" i="23"/>
  <c r="G107" i="23" l="1"/>
  <c r="I109" i="23"/>
  <c r="I99" i="23"/>
  <c r="H98" i="23"/>
  <c r="G98" i="23"/>
  <c r="I98" i="23" l="1"/>
  <c r="I24" i="23" l="1"/>
  <c r="H28" i="36"/>
  <c r="J28" i="36"/>
  <c r="F51" i="37"/>
  <c r="E47" i="37"/>
  <c r="D47" i="37"/>
  <c r="E48" i="37"/>
  <c r="E50" i="37"/>
  <c r="D48" i="37"/>
  <c r="D50" i="37"/>
  <c r="F42" i="37"/>
  <c r="F44" i="37"/>
  <c r="E43" i="37"/>
  <c r="E41" i="37"/>
  <c r="E39" i="37"/>
  <c r="D39" i="37"/>
  <c r="D41" i="37"/>
  <c r="D43" i="37"/>
  <c r="E31" i="37"/>
  <c r="D31" i="37"/>
  <c r="E9" i="37"/>
  <c r="D9" i="37"/>
  <c r="E10" i="37"/>
  <c r="D10" i="37"/>
  <c r="F37" i="37"/>
  <c r="E36" i="37"/>
  <c r="D36" i="37"/>
  <c r="F35" i="37"/>
  <c r="E34" i="37"/>
  <c r="D34" i="37"/>
  <c r="F30" i="37"/>
  <c r="E29" i="37"/>
  <c r="E28" i="37" s="1"/>
  <c r="D29" i="37"/>
  <c r="D28" i="37" s="1"/>
  <c r="F27" i="37"/>
  <c r="E26" i="37"/>
  <c r="D26" i="37"/>
  <c r="D25" i="37" s="1"/>
  <c r="F24" i="37"/>
  <c r="E23" i="37"/>
  <c r="D23" i="37"/>
  <c r="D22" i="37" s="1"/>
  <c r="F20" i="37"/>
  <c r="E20" i="37"/>
  <c r="E19" i="37" s="1"/>
  <c r="D19" i="37"/>
  <c r="A17" i="37"/>
  <c r="D16" i="37"/>
  <c r="D14" i="37"/>
  <c r="F13" i="37"/>
  <c r="E12" i="37"/>
  <c r="D12" i="37"/>
  <c r="F11" i="37"/>
  <c r="F47" i="37" l="1"/>
  <c r="F50" i="37"/>
  <c r="F43" i="37"/>
  <c r="F38" i="37"/>
  <c r="F41" i="37"/>
  <c r="F28" i="37"/>
  <c r="F19" i="37"/>
  <c r="D33" i="37"/>
  <c r="F36" i="37"/>
  <c r="F34" i="37"/>
  <c r="F29" i="37"/>
  <c r="F26" i="37"/>
  <c r="D18" i="37"/>
  <c r="F23" i="37"/>
  <c r="F10" i="37"/>
  <c r="F12" i="37"/>
  <c r="F9" i="37"/>
  <c r="E18" i="37"/>
  <c r="E22" i="37"/>
  <c r="F22" i="37" s="1"/>
  <c r="E25" i="37"/>
  <c r="F25" i="37" s="1"/>
  <c r="E33" i="37"/>
  <c r="F33" i="37" l="1"/>
  <c r="D52" i="37"/>
  <c r="E52" i="37"/>
  <c r="F18" i="37"/>
  <c r="F52" i="37" l="1"/>
  <c r="I95" i="23"/>
  <c r="I97" i="23"/>
  <c r="I103" i="23"/>
  <c r="I105" i="23"/>
  <c r="I110" i="23"/>
  <c r="I118" i="23"/>
  <c r="I86" i="23"/>
  <c r="I89" i="23"/>
  <c r="I83" i="23"/>
  <c r="I72" i="23"/>
  <c r="I74" i="23"/>
  <c r="H117" i="23"/>
  <c r="H115" i="23"/>
  <c r="H114" i="23"/>
  <c r="H113" i="23" s="1"/>
  <c r="H111" i="23"/>
  <c r="H108" i="23"/>
  <c r="H106" i="23"/>
  <c r="H104" i="23"/>
  <c r="H101" i="23"/>
  <c r="H100" i="23" s="1"/>
  <c r="H102" i="23"/>
  <c r="H96" i="23"/>
  <c r="H94" i="23"/>
  <c r="H92" i="23"/>
  <c r="H85" i="23"/>
  <c r="H84" i="23" s="1"/>
  <c r="H80" i="23"/>
  <c r="H79" i="23" s="1"/>
  <c r="H82" i="23"/>
  <c r="H77" i="23"/>
  <c r="H75" i="23"/>
  <c r="H70" i="23"/>
  <c r="H71" i="23"/>
  <c r="H73" i="23"/>
  <c r="G70" i="23"/>
  <c r="G71" i="23"/>
  <c r="G73" i="23"/>
  <c r="G75" i="23"/>
  <c r="G77" i="23"/>
  <c r="G80" i="23"/>
  <c r="G82" i="23"/>
  <c r="G81" i="23" s="1"/>
  <c r="G85" i="23"/>
  <c r="G84" i="23" s="1"/>
  <c r="G88" i="23"/>
  <c r="G87" i="23" s="1"/>
  <c r="I87" i="23" s="1"/>
  <c r="D26" i="24"/>
  <c r="G92" i="23"/>
  <c r="G94" i="23"/>
  <c r="G96" i="23"/>
  <c r="G101" i="23"/>
  <c r="G100" i="23" s="1"/>
  <c r="G102" i="23"/>
  <c r="G104" i="23"/>
  <c r="G106" i="23"/>
  <c r="D28" i="24" s="1"/>
  <c r="G108" i="23"/>
  <c r="G111" i="23"/>
  <c r="G114" i="23"/>
  <c r="G113" i="23" s="1"/>
  <c r="D33" i="24" s="1"/>
  <c r="G115" i="23"/>
  <c r="G117" i="23"/>
  <c r="G90" i="23" l="1"/>
  <c r="D25" i="24" s="1"/>
  <c r="G69" i="23"/>
  <c r="I84" i="23"/>
  <c r="I73" i="23"/>
  <c r="I102" i="23"/>
  <c r="I108" i="23"/>
  <c r="I117" i="23"/>
  <c r="I71" i="23"/>
  <c r="I107" i="23"/>
  <c r="G79" i="23"/>
  <c r="D20" i="24" s="1"/>
  <c r="I70" i="23"/>
  <c r="I94" i="23"/>
  <c r="I104" i="23"/>
  <c r="I113" i="23"/>
  <c r="I96" i="23"/>
  <c r="I91" i="23"/>
  <c r="I82" i="23"/>
  <c r="H81" i="23"/>
  <c r="I81" i="23" s="1"/>
  <c r="H69" i="23"/>
  <c r="I85" i="23"/>
  <c r="I106" i="23"/>
  <c r="I80" i="23"/>
  <c r="I101" i="23"/>
  <c r="D27" i="24"/>
  <c r="I114" i="23"/>
  <c r="I88" i="23"/>
  <c r="I100" i="23"/>
  <c r="D34" i="24"/>
  <c r="H90" i="23"/>
  <c r="G68" i="23" l="1"/>
  <c r="I79" i="23"/>
  <c r="I90" i="23"/>
  <c r="I69" i="23"/>
  <c r="H68" i="23"/>
  <c r="H57" i="23"/>
  <c r="G57" i="23"/>
  <c r="H37" i="23"/>
  <c r="H36" i="23" s="1"/>
  <c r="G37" i="23"/>
  <c r="H50" i="36"/>
  <c r="F28" i="38"/>
  <c r="F27" i="38"/>
  <c r="F26" i="38"/>
  <c r="E25" i="38"/>
  <c r="D25" i="38"/>
  <c r="F23" i="38"/>
  <c r="E22" i="38"/>
  <c r="D22" i="38"/>
  <c r="E20" i="38"/>
  <c r="D20" i="38"/>
  <c r="F18" i="38"/>
  <c r="F12" i="38"/>
  <c r="F22" i="38" l="1"/>
  <c r="D19" i="38"/>
  <c r="D11" i="38" s="1"/>
  <c r="D30" i="38" s="1"/>
  <c r="F25" i="38"/>
  <c r="E30" i="38"/>
  <c r="F30" i="38" l="1"/>
  <c r="F19" i="38"/>
  <c r="F11" i="38"/>
  <c r="I57" i="23" l="1"/>
  <c r="I56" i="23" s="1"/>
  <c r="H56" i="23"/>
  <c r="G56" i="23"/>
  <c r="D30" i="24" s="1"/>
  <c r="D21" i="24"/>
  <c r="H34" i="36" l="1"/>
  <c r="J34" i="36"/>
  <c r="J23" i="36" l="1"/>
  <c r="H23" i="36"/>
  <c r="H11" i="36"/>
  <c r="H45" i="36"/>
  <c r="H44" i="36" s="1"/>
  <c r="J45" i="36"/>
  <c r="J44" i="36" s="1"/>
  <c r="L45" i="36"/>
  <c r="L44" i="36" s="1"/>
  <c r="L25" i="36"/>
  <c r="L23" i="36" s="1"/>
  <c r="F21" i="24" l="1"/>
  <c r="F30" i="24"/>
  <c r="F34" i="24"/>
  <c r="F14" i="24"/>
  <c r="J37" i="36" l="1"/>
  <c r="J36" i="36" s="1"/>
  <c r="J33" i="36" s="1"/>
  <c r="H37" i="36"/>
  <c r="H36" i="36" s="1"/>
  <c r="H33" i="36" l="1"/>
  <c r="F26" i="24"/>
  <c r="E11" i="7"/>
  <c r="D11" i="7"/>
  <c r="F10" i="7"/>
  <c r="F11" i="7" s="1"/>
  <c r="F20" i="24" l="1"/>
  <c r="F17" i="24"/>
  <c r="G36" i="23"/>
  <c r="H18" i="23"/>
  <c r="I23" i="23"/>
  <c r="G18" i="23"/>
  <c r="G34" i="23"/>
  <c r="J30" i="36"/>
  <c r="H30" i="36"/>
  <c r="G33" i="23" l="1"/>
  <c r="D16" i="24" s="1"/>
  <c r="F16" i="24" s="1"/>
  <c r="F27" i="24" l="1"/>
  <c r="F25" i="24"/>
  <c r="H66" i="23" l="1"/>
  <c r="H65" i="23" s="1"/>
  <c r="E32" i="24" s="1"/>
  <c r="G66" i="23"/>
  <c r="G65" i="23" s="1"/>
  <c r="D32" i="24" s="1"/>
  <c r="I67" i="23"/>
  <c r="I66" i="23" s="1"/>
  <c r="I65" i="23" s="1"/>
  <c r="H47" i="23"/>
  <c r="G47" i="23"/>
  <c r="F32" i="24" l="1"/>
  <c r="I47" i="23"/>
  <c r="H42" i="36"/>
  <c r="J53" i="36" l="1"/>
  <c r="H53" i="36"/>
  <c r="J52" i="36"/>
  <c r="H52" i="36"/>
  <c r="L51" i="36"/>
  <c r="J50" i="36"/>
  <c r="J48" i="36"/>
  <c r="H48" i="36"/>
  <c r="L43" i="36"/>
  <c r="J42" i="36"/>
  <c r="L42" i="36" s="1"/>
  <c r="J41" i="36"/>
  <c r="H41" i="36"/>
  <c r="L22" i="36"/>
  <c r="J21" i="36"/>
  <c r="H21" i="36"/>
  <c r="J20" i="36"/>
  <c r="H20" i="36"/>
  <c r="L19" i="36"/>
  <c r="J18" i="36"/>
  <c r="J16" i="36" s="1"/>
  <c r="J14" i="36" s="1"/>
  <c r="H18" i="36"/>
  <c r="H16" i="36" s="1"/>
  <c r="H14" i="36" s="1"/>
  <c r="H10" i="36" s="1"/>
  <c r="L17" i="36"/>
  <c r="L15" i="36"/>
  <c r="L13" i="36"/>
  <c r="J11" i="36"/>
  <c r="J10" i="36" s="1"/>
  <c r="H47" i="36" l="1"/>
  <c r="H40" i="36" s="1"/>
  <c r="H39" i="36" s="1"/>
  <c r="J47" i="36"/>
  <c r="J40" i="36" s="1"/>
  <c r="L20" i="36"/>
  <c r="L41" i="36"/>
  <c r="L18" i="36"/>
  <c r="L21" i="36"/>
  <c r="L50" i="36"/>
  <c r="L12" i="36"/>
  <c r="L11" i="36"/>
  <c r="L16" i="36"/>
  <c r="L14" i="36" l="1"/>
  <c r="L47" i="36"/>
  <c r="H55" i="36"/>
  <c r="L40" i="36"/>
  <c r="J39" i="36"/>
  <c r="L39" i="36" s="1"/>
  <c r="L10" i="36"/>
  <c r="J55" i="36" l="1"/>
  <c r="L55" i="36" s="1"/>
  <c r="I30" i="23" l="1"/>
  <c r="H29" i="23"/>
  <c r="H28" i="23" s="1"/>
  <c r="G29" i="23"/>
  <c r="G28" i="23" s="1"/>
  <c r="I19" i="23"/>
  <c r="I28" i="23" l="1"/>
  <c r="I29" i="23"/>
  <c r="D13" i="29" l="1"/>
  <c r="E31" i="24" l="1"/>
  <c r="D31" i="24"/>
  <c r="F31" i="24" l="1"/>
  <c r="D12" i="29" l="1"/>
  <c r="D11" i="29" s="1"/>
  <c r="G31" i="23" l="1"/>
  <c r="I15" i="23" l="1"/>
  <c r="I48" i="23"/>
  <c r="I40" i="23"/>
  <c r="H51" i="23"/>
  <c r="H50" i="23" s="1"/>
  <c r="H49" i="23" s="1"/>
  <c r="H46" i="23"/>
  <c r="H33" i="23"/>
  <c r="H31" i="23"/>
  <c r="H17" i="23"/>
  <c r="H16" i="23" s="1"/>
  <c r="H13" i="23"/>
  <c r="H12" i="23" s="1"/>
  <c r="H11" i="23" s="1"/>
  <c r="E11" i="24" l="1"/>
  <c r="H10" i="23"/>
  <c r="H9" i="23" s="1"/>
  <c r="H119" i="23" l="1"/>
  <c r="G51" i="23" l="1"/>
  <c r="G50" i="23" s="1"/>
  <c r="G49" i="23" s="1"/>
  <c r="I55" i="23"/>
  <c r="G46" i="23" l="1"/>
  <c r="I46" i="23" s="1"/>
  <c r="I34" i="23"/>
  <c r="I33" i="23"/>
  <c r="G17" i="23" l="1"/>
  <c r="G16" i="23" s="1"/>
  <c r="D13" i="24" s="1"/>
  <c r="F13" i="24" s="1"/>
  <c r="I27" i="23"/>
  <c r="I22" i="23"/>
  <c r="G13" i="23"/>
  <c r="G12" i="23" s="1"/>
  <c r="G11" i="23" s="1"/>
  <c r="G9" i="23" l="1"/>
  <c r="G119" i="23" s="1"/>
  <c r="D12" i="24"/>
  <c r="D29" i="24"/>
  <c r="I9" i="23" l="1"/>
  <c r="D11" i="24"/>
  <c r="F11" i="24" s="1"/>
  <c r="F12" i="24"/>
  <c r="F29" i="24"/>
  <c r="I14" i="23"/>
  <c r="I20" i="23"/>
  <c r="I21" i="23"/>
  <c r="I25" i="23"/>
  <c r="I26" i="23"/>
  <c r="I38" i="23"/>
  <c r="I49" i="23"/>
  <c r="I50" i="23"/>
  <c r="I51" i="23"/>
  <c r="I52" i="23"/>
  <c r="I53" i="23"/>
  <c r="I54" i="23"/>
  <c r="I10" i="23" l="1"/>
  <c r="I37" i="23" l="1"/>
  <c r="I18" i="23"/>
  <c r="I119" i="23" l="1"/>
  <c r="I36" i="23"/>
  <c r="I17" i="23"/>
  <c r="I13" i="23"/>
  <c r="I12" i="23"/>
  <c r="I11" i="23"/>
  <c r="I16" i="23" l="1"/>
  <c r="I68" i="23" l="1"/>
  <c r="E33" i="24" l="1"/>
  <c r="E22" i="24"/>
  <c r="D19" i="24"/>
  <c r="F19" i="24" s="1"/>
  <c r="D18" i="24" l="1"/>
  <c r="F33" i="24" l="1"/>
  <c r="D35" i="24"/>
  <c r="F18" i="24"/>
  <c r="D22" i="24"/>
  <c r="F35" i="24" l="1"/>
</calcChain>
</file>

<file path=xl/sharedStrings.xml><?xml version="1.0" encoding="utf-8"?>
<sst xmlns="http://schemas.openxmlformats.org/spreadsheetml/2006/main" count="2138" uniqueCount="552">
  <si>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</si>
  <si>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</si>
  <si>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</si>
  <si>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</si>
  <si>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</si>
  <si>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</si>
  <si>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</si>
  <si>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</si>
  <si>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</si>
  <si>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</si>
  <si>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</si>
  <si>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</si>
  <si>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</si>
  <si>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</si>
  <si>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</si>
  <si>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</si>
  <si>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</si>
  <si>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</si>
  <si>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</si>
  <si>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</si>
  <si>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</si>
  <si>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</si>
  <si>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</si>
  <si>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</si>
  <si>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</si>
  <si>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</si>
  <si>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</si>
  <si>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</si>
  <si>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</si>
  <si>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</si>
  <si>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</si>
  <si>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</si>
  <si>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</si>
  <si>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</si>
  <si>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</si>
  <si>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</si>
  <si>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</si>
  <si>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</si>
  <si>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</si>
  <si>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</si>
  <si>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</si>
  <si>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</si>
  <si>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</si>
  <si>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</si>
  <si>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</si>
  <si>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</si>
  <si>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</si>
  <si>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</si>
  <si>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</si>
  <si>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</si>
  <si>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</si>
  <si>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</si>
  <si>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</si>
  <si>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</si>
  <si>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</si>
  <si>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</si>
  <si>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</si>
  <si>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</si>
  <si>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</si>
  <si>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</si>
  <si>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</si>
  <si>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</si>
  <si>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</si>
  <si>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</si>
  <si>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</si>
  <si>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</si>
  <si>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</si>
  <si>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</si>
  <si>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</si>
  <si>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</si>
  <si>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</si>
  <si>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</si>
  <si>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</si>
  <si>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</si>
  <si>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Исинский</t>
  </si>
  <si>
    <t>http://91.142.146.242/svod/</t>
  </si>
  <si>
    <t>0503317G</t>
  </si>
  <si>
    <t>Отчет об исполнении консолидированного бюджета. Период действия формы: c 01.01.2011</t>
  </si>
  <si>
    <t>01.01.2011</t>
  </si>
  <si>
    <t>23023-03</t>
  </si>
  <si>
    <t>Исинский с/с</t>
  </si>
  <si>
    <t>СП</t>
  </si>
  <si>
    <t>Бюджет городских и сельских поселений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</si>
  <si>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</si>
  <si>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</si>
  <si>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</si>
  <si>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</si>
  <si>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</si>
  <si>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</si>
  <si>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</si>
  <si>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</si>
  <si>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</si>
  <si>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</si>
  <si>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</si>
  <si>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</si>
  <si>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</si>
  <si>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</si>
  <si>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</si>
  <si>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</si>
  <si>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</si>
  <si>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</si>
  <si>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</si>
  <si>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</si>
  <si>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Исполнено - конс. бюджет субъекта РФ и тер. гос. внебюдж. фонда</t>
  </si>
  <si>
    <t>Исполнено-суммы подлежащие исключению в рамках конс. бюдджета субъекта</t>
  </si>
  <si>
    <t>Исполнено - консолидированный бюджет субъекта РФ</t>
  </si>
  <si>
    <t>Исполнено-суммы подлежащие исключению в рамках консолидированного бюдж</t>
  </si>
  <si>
    <t>Исполнено - бюджет субъекта РФ</t>
  </si>
  <si>
    <t>Исполнено - бюджеты внутригородских МО Москвы и СПб</t>
  </si>
  <si>
    <t>Исполнено - бюджеты городских округов</t>
  </si>
  <si>
    <t>Исполнено - бюджеты муниципальных районов</t>
  </si>
  <si>
    <t>Исполнено - бюджеты городских и сельских  поселений</t>
  </si>
  <si>
    <t>Исполнено - бюджет тер.  гос. внебюджетного фонда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</si>
  <si>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</si>
  <si>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</si>
  <si>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</si>
  <si>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</si>
  <si>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</si>
  <si>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</si>
  <si>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</si>
  <si>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</si>
  <si>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</si>
  <si>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</si>
  <si>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</si>
  <si>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</si>
  <si>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</si>
  <si>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</si>
  <si>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</si>
  <si>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</si>
  <si>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</si>
  <si>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</si>
  <si>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</si>
  <si>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</si>
  <si>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</si>
  <si>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</t>
  </si>
  <si>
    <t>Увеличение прочих остатков денежных средств бюджетов поселений</t>
  </si>
  <si>
    <t>Код бюджетной классификации</t>
  </si>
  <si>
    <t>Уточненные бюджетные назначения</t>
  </si>
  <si>
    <t>исполнено</t>
  </si>
  <si>
    <t xml:space="preserve">     % исполнения</t>
  </si>
  <si>
    <t>Причины отклонений</t>
  </si>
  <si>
    <t>Наименование</t>
  </si>
  <si>
    <t>Субвенции бюджетам поселений на осуществление первичного воинского учета на территориях, где отсутствуют комиссариаты</t>
  </si>
  <si>
    <t>Иные межбюджетные трансферты</t>
  </si>
  <si>
    <t>ИТОГО ДОХОДОВ</t>
  </si>
  <si>
    <t>Раздел</t>
  </si>
  <si>
    <t>Подраздел</t>
  </si>
  <si>
    <t xml:space="preserve">Наименование </t>
  </si>
  <si>
    <t>Общегосударственные вопросы</t>
  </si>
  <si>
    <t>Другие общегосударственные вопросы</t>
  </si>
  <si>
    <t>Жилищно-коммунальное хозяйство</t>
  </si>
  <si>
    <t>Благоустройство</t>
  </si>
  <si>
    <t>Культура</t>
  </si>
  <si>
    <t>ИТОГО РАСХОДОВ</t>
  </si>
  <si>
    <t>Функционирование высшего должностного лица муниципального образования</t>
  </si>
  <si>
    <t>Функционирование высших исполнительных органов местных администраций</t>
  </si>
  <si>
    <t xml:space="preserve">Культура и кинематография 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</si>
  <si>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</si>
  <si>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</si>
  <si>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</si>
  <si>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</si>
  <si>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</si>
  <si>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</t>
  </si>
  <si>
    <t>Глава муниципального образования</t>
  </si>
  <si>
    <t>121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</si>
  <si>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</si>
  <si>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0104</t>
  </si>
  <si>
    <t>Центральный аппарат</t>
  </si>
  <si>
    <t>122</t>
  </si>
  <si>
    <t>244</t>
  </si>
  <si>
    <t>Уплата налога на имущество организаций и земельного налога</t>
  </si>
  <si>
    <t>851</t>
  </si>
  <si>
    <t>852</t>
  </si>
  <si>
    <t>111</t>
  </si>
  <si>
    <t>0113</t>
  </si>
  <si>
    <t>Обеспечение деятельности подведомственных учреждений</t>
  </si>
  <si>
    <t>ЖИЛИЩНО-КОММУНАЛЬНОЕ ХОЗЯЙСТВО</t>
  </si>
  <si>
    <t>0500</t>
  </si>
  <si>
    <t>540</t>
  </si>
  <si>
    <t>Ведомство</t>
  </si>
  <si>
    <t>Целевая статья</t>
  </si>
  <si>
    <t>источника внутреннего финансирования дефицита бюджетов</t>
  </si>
  <si>
    <t xml:space="preserve"> 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</si>
  <si>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</si>
  <si>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</si>
  <si>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</si>
  <si>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</si>
  <si>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</si>
  <si>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</si>
  <si>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</si>
  <si>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</si>
  <si>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</si>
  <si>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</si>
  <si>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</si>
  <si>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</si>
  <si>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</si>
  <si>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</si>
  <si>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</si>
  <si>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</si>
  <si>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</si>
  <si>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средств бюджетов поселений</t>
  </si>
  <si>
    <t xml:space="preserve">главного администратора источников внутреннего финансирования дефицита </t>
  </si>
  <si>
    <t>Обеспечение проведения выборов и референдумов</t>
  </si>
  <si>
    <t>тыс.рублей</t>
  </si>
  <si>
    <t>тыс. рублей</t>
  </si>
  <si>
    <t>Уточненный план, сумма</t>
  </si>
  <si>
    <t>Исполнение, сумма</t>
  </si>
  <si>
    <t>112</t>
  </si>
  <si>
    <t>0200</t>
  </si>
  <si>
    <t>0203</t>
  </si>
  <si>
    <t>Мобилизация и вневойсковая подготовка</t>
  </si>
  <si>
    <t>Осуществление первичного воинского учета на территориях, где отсутствуют комиссариаты</t>
  </si>
  <si>
    <t>Мобилизационная и вневойсковая подготовка</t>
  </si>
  <si>
    <t>НАЦИОНАЛЬНАЯ ОБОРОНА</t>
  </si>
  <si>
    <t>0300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</si>
  <si>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</si>
  <si>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</si>
  <si>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</si>
  <si>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</si>
  <si>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Иные выплаты персоналу казенных учреждений, за исключением фонда оплаты труда</t>
  </si>
  <si>
    <t>Физическая культура</t>
  </si>
  <si>
    <t xml:space="preserve">Код бюджетной классификации (Рз, ПР) </t>
  </si>
  <si>
    <t>Национальная оборона</t>
  </si>
  <si>
    <t>Национальная безопасность и правоохранительная деятельность</t>
  </si>
  <si>
    <t>Физическая культура и спорт</t>
  </si>
  <si>
    <t>Исполнение, план</t>
  </si>
  <si>
    <t xml:space="preserve">% исполнения </t>
  </si>
  <si>
    <t>% иполнения</t>
  </si>
  <si>
    <t>0310</t>
  </si>
  <si>
    <t>Исполненные назначения, сумма</t>
  </si>
  <si>
    <t>Плановые назначения, сумма</t>
  </si>
  <si>
    <t>Приложение № 2</t>
  </si>
  <si>
    <t>014</t>
  </si>
  <si>
    <t>Селемджинского района Амурской области</t>
  </si>
  <si>
    <t>0107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</si>
  <si>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</si>
  <si>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</si>
  <si>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Фонд оплаты труда государственных (муниципальных) органов</t>
  </si>
  <si>
    <t>88 8 00 80010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</si>
  <si>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</si>
  <si>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</si>
  <si>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88 8 00 80020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</si>
  <si>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</si>
  <si>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</si>
  <si>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</si>
  <si>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853</t>
  </si>
  <si>
    <t>Уплата иных платежей</t>
  </si>
  <si>
    <t>88 8 00 80030</t>
  </si>
  <si>
    <t>Резервные фонды</t>
  </si>
  <si>
    <t>88 8 00 80040</t>
  </si>
  <si>
    <t>870</t>
  </si>
  <si>
    <t>Резервные средства</t>
  </si>
  <si>
    <t>0111</t>
  </si>
  <si>
    <t>Фонд оплаты труда казенных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</si>
  <si>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</si>
  <si>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</si>
  <si>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 государственных (муниципальных ) нужд</t>
  </si>
  <si>
    <t>88 8 00 51180</t>
  </si>
  <si>
    <t>Прочая закупка товаров, работ и  услуг для обеспечения государственных (муниципальных) нужд</t>
  </si>
  <si>
    <t>СОЦИАЛЬНАЯ ПОЛИТИКА</t>
  </si>
  <si>
    <t>Пенсионное обеспечение</t>
  </si>
  <si>
    <t>1000</t>
  </si>
  <si>
    <t>1001</t>
  </si>
  <si>
    <t>Иные пенсии, социальные доплаты к пенсиям</t>
  </si>
  <si>
    <t>312</t>
  </si>
  <si>
    <t>0106</t>
  </si>
  <si>
    <t>Межбюджетные трансферты</t>
  </si>
  <si>
    <t>Обеспечение деятельности финансовых,налоговых таможенных органов и органов финансового (финансово-бюджетного) контроля</t>
  </si>
  <si>
    <t>Приложение № 4</t>
  </si>
  <si>
    <t>Обеспечение деятельности органов финансового (финансово-бюджетного)надзора</t>
  </si>
  <si>
    <t>Наименование нормативного обязательства</t>
  </si>
  <si>
    <t xml:space="preserve">Отчет об использовании бюджетных ассигнований резервного фонда </t>
  </si>
  <si>
    <t>Дата</t>
  </si>
  <si>
    <t>Наименование и № документа</t>
  </si>
  <si>
    <t>Краткое содержание документа</t>
  </si>
  <si>
    <t>Наименование получателя бюджетных средств</t>
  </si>
  <si>
    <t>Раздел, подраздел</t>
  </si>
  <si>
    <t>КЦСР</t>
  </si>
  <si>
    <t>КВР</t>
  </si>
  <si>
    <t>КОСГУ</t>
  </si>
  <si>
    <t>Сумма (тыс.руб)</t>
  </si>
  <si>
    <t>ИТОГО</t>
  </si>
  <si>
    <t>Код бюджетной классификации РФ</t>
  </si>
  <si>
    <t>Наименование доходов</t>
  </si>
  <si>
    <t xml:space="preserve">          % исполнения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</si>
  <si>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</si>
  <si>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</si>
  <si>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</si>
  <si>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</si>
  <si>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</si>
  <si>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</si>
  <si>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</si>
  <si>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 доходов, в отношении которых исчисление и уплата налога осуществляются в соответствии со ст.227,227.1 и 228 НК РФ</t>
  </si>
  <si>
    <t>1 06 00000 00 0000 000</t>
  </si>
  <si>
    <t>НАЛОГ НА ИМУЩЕСТВО</t>
  </si>
  <si>
    <t xml:space="preserve">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</si>
  <si>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сельский поселений</t>
  </si>
  <si>
    <t>1 06 060300 00 0000 110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</si>
  <si>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</si>
  <si>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</si>
  <si>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</si>
  <si>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</si>
  <si>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</si>
  <si>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</si>
  <si>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</si>
  <si>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ПОШЛИНА, СБОРЫ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</si>
  <si>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</si>
  <si>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</si>
  <si>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</si>
  <si>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</t>
  </si>
  <si>
    <t xml:space="preserve">1 11 00000 00 0000 000 </t>
  </si>
  <si>
    <t>ДОХОДЫ ОТ ИСПОЛЬЗОВАНИЯ ИМУЩЕСТВА,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</si>
  <si>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</si>
  <si>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</si>
  <si>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</si>
  <si>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</si>
  <si>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</si>
  <si>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</si>
  <si>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</si>
  <si>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</si>
  <si>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</si>
  <si>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2 00 00000 00 0000 000</t>
  </si>
  <si>
    <t>БЕЗВОЗМЕЗДНЫЕ  ПОСТУПЛЕНИЯ</t>
  </si>
  <si>
    <t>2 02 00000 00 0000 000</t>
  </si>
  <si>
    <t>БЕЗВОЗМЕЗДНЫЕ  ПОСТУПЛЕНИЯ ОТ ДРУГИХ БЮДЖЕТОВ БЮДЖЕТНОЙ СИСТЕМЫ РОССИЙСКОЙ ФЕДЕРАЦИИ</t>
  </si>
  <si>
    <t>Дотации бюджетам субъектов Российской Федерации и муниципальным образованиям</t>
  </si>
  <si>
    <t>Дотации 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</si>
  <si>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</si>
  <si>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 на осуществление первичного воинского учета на территориях, где отсутствуют комиссариаты</t>
  </si>
  <si>
    <t>Иные межбюджетные трансферты бюджетам</t>
  </si>
  <si>
    <t>Иные межбюджетные трансферты бюджетам поселений</t>
  </si>
  <si>
    <t>Иные бюджетные ассигнования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</si>
  <si>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 Об актах гражданского состояния" полномочий Российской Федерации на государственную регистрацию актов гражданского состояния</t>
  </si>
  <si>
    <t>МУНИЦИПАЛЬНЫЕ ПРОГРАММЫ</t>
  </si>
  <si>
    <t>НЕПРОГРАММНЫЕ РАСХОДЫ</t>
  </si>
  <si>
    <t>Приложение № 5</t>
  </si>
  <si>
    <t>1 16 00000 00 0000 000</t>
  </si>
  <si>
    <t>ШТРАФЫ, САНКЦИИ, ВОЗМЕЩЕНИЕ УЩЕРБА</t>
  </si>
  <si>
    <t>03 0 00 00000</t>
  </si>
  <si>
    <t>247</t>
  </si>
  <si>
    <t>Закупка энергетических ресурсов</t>
  </si>
  <si>
    <t>Утверждено</t>
  </si>
  <si>
    <t>Исполнено</t>
  </si>
  <si>
    <t>Процент исполнения</t>
  </si>
  <si>
    <t>В отчетном квартале отсутствует потребность выполнения мероприятия</t>
  </si>
  <si>
    <t>Селемджинского района</t>
  </si>
  <si>
    <t>1001 8880080020 312</t>
  </si>
  <si>
    <t>2 02 49999 10 0000 150</t>
  </si>
  <si>
    <t>2 02 49999 00 0000 150</t>
  </si>
  <si>
    <t>2 02 40000 00 0000 150</t>
  </si>
  <si>
    <t>2 02 35118 10 0000 150</t>
  </si>
  <si>
    <t>2 02 35118 00 0000 150</t>
  </si>
  <si>
    <t>2 02 35930 10 0000 150</t>
  </si>
  <si>
    <t>2 02 35930 00 0000 150</t>
  </si>
  <si>
    <t>2 02 16001 10 0000 150</t>
  </si>
  <si>
    <t>2 02 16001 00 0000 150</t>
  </si>
  <si>
    <t>2 02 10000 00 0000 150</t>
  </si>
  <si>
    <t>2 02 30000 00 0000 150</t>
  </si>
  <si>
    <t>2 02 20000 00 0000150</t>
  </si>
  <si>
    <t>2 02 29999 00 0000 150</t>
  </si>
  <si>
    <t>2 02 29999 10 0000 150</t>
  </si>
  <si>
    <t>Прочие субсидии бюджетам сельских поселений</t>
  </si>
  <si>
    <t>Прочие субсидии</t>
  </si>
  <si>
    <t>Субсидии бюджетам бюджетной системы Росийской Федерации (межбюджетные субсидии)</t>
  </si>
  <si>
    <t>1 17 15000 00 0000 150</t>
  </si>
  <si>
    <t>Инициативные платежи</t>
  </si>
  <si>
    <t>Закупка товаров, работ и услуг для государственных (муниципальных) нужд</t>
  </si>
  <si>
    <t xml:space="preserve"> План, сумма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</si>
  <si>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</si>
  <si>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</si>
  <si>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</si>
  <si>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возмещения ущерба, зачисляемые в бюджеты поселений</t>
  </si>
  <si>
    <t>1 17 05000 00 0000 000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</si>
  <si>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</si>
  <si>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</si>
  <si>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</si>
  <si>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012</t>
  </si>
  <si>
    <t>к Постановлению главы Стойбинского сельсовета</t>
  </si>
  <si>
    <t>02</t>
  </si>
  <si>
    <t>8880080300</t>
  </si>
  <si>
    <t>88 8 00 59300</t>
  </si>
  <si>
    <t>0503</t>
  </si>
  <si>
    <t>Муниципальная программа "Благоустройство территории Стойбинского сельсовета"</t>
  </si>
  <si>
    <t>0800</t>
  </si>
  <si>
    <t>КУЛЬТУРА, КИНЕМАТОГРАФИЯ</t>
  </si>
  <si>
    <t>0801</t>
  </si>
  <si>
    <t>88 8 00 8 0080</t>
  </si>
  <si>
    <t>88 8 00 80080</t>
  </si>
  <si>
    <t>к постановлению главы Стойбинского сельсовета</t>
  </si>
  <si>
    <t>Приложение № 3</t>
  </si>
  <si>
    <t xml:space="preserve">Селемджинского района Амурской области </t>
  </si>
  <si>
    <t xml:space="preserve">Код бюджетной классификации </t>
  </si>
  <si>
    <t>главного администратора поступлений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</si>
  <si>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</si>
  <si>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</si>
  <si>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</si>
  <si>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</si>
  <si>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</si>
  <si>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</si>
  <si>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117 01050 10 0000 180</t>
  </si>
  <si>
    <t>202 16001 10 0000 150</t>
  </si>
  <si>
    <t xml:space="preserve">202 03000 00 0000 150 </t>
  </si>
  <si>
    <t xml:space="preserve">Субвенции бюджетам субъектов Российской Федерации и муниципальных образований </t>
  </si>
  <si>
    <t>202 03003 00 0000 150</t>
  </si>
  <si>
    <t>202 35930 10 0000 150</t>
  </si>
  <si>
    <t>202 03015 10 0000 150</t>
  </si>
  <si>
    <t>202 351181 00 0000 150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</si>
  <si>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</si>
  <si>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202 49999 10 0000 150</t>
  </si>
  <si>
    <t>Прочие межбюджетные трансферты, передаваемые бюджетам поселений</t>
  </si>
  <si>
    <t>182</t>
  </si>
  <si>
    <t>Управление Федеральной налоговой службы по Амурской области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</si>
  <si>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</si>
  <si>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</si>
  <si>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</si>
  <si>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</si>
  <si>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</si>
  <si>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</si>
  <si>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</si>
  <si>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</si>
  <si>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Земельный налог </t>
  </si>
  <si>
    <t>доходов бюджета Стойбинского сельсовета Селемджинского района</t>
  </si>
  <si>
    <t>План, сумма</t>
  </si>
  <si>
    <t>Администрация Стойбинского сельсовета Селемджинского района Амурской области</t>
  </si>
  <si>
    <t>01 0 00 00000</t>
  </si>
  <si>
    <t>Муниципальная программа "О государственной регистрации прав собственности на муниципальное имущество Стойбинского сельсовета"</t>
  </si>
  <si>
    <t>01 0 01 00000</t>
  </si>
  <si>
    <t>Основное мероприятие № 1 "Оформление технической документации на объекты недвижимости (технические паспорта, технические планы, постановка на кадастровый учет) государственная регистрация прав собственности на переданное имущество"</t>
  </si>
  <si>
    <t>01 0 01 00010</t>
  </si>
  <si>
    <t>01 0 02 00000</t>
  </si>
  <si>
    <t>Основное мероприятие № 2 "Оценка рыночной стоимости муниципального имущества"</t>
  </si>
  <si>
    <t>01 0 02 00010</t>
  </si>
  <si>
    <t>01 0 03 00000</t>
  </si>
  <si>
    <t>Основное мероприятие № 3 " Определение рыночной обоснованности рендной платы за объекты аренды, являющиеся собственностью муниципального образования с. Стойба"</t>
  </si>
  <si>
    <t>01 0 03 00010</t>
  </si>
  <si>
    <t>01 0 04 00000</t>
  </si>
  <si>
    <t>Основное мероприятие № 4 "Оказание юридических услуг в сфере имущественных и земельных оношений"</t>
  </si>
  <si>
    <t>01 0 04 00010</t>
  </si>
  <si>
    <t>02 0 00 00000</t>
  </si>
  <si>
    <t>02 1 00 00000</t>
  </si>
  <si>
    <t>Муниципальная подпрограмма № 1 "Пожарная безопасность"</t>
  </si>
  <si>
    <t>02 1 01 00000</t>
  </si>
  <si>
    <t>Муниципальная программа "Защита населения и территории от чрезвычайных ситуаций, обеспечение пожарной безопасности на территории  Стойбинского сельсовета"</t>
  </si>
  <si>
    <t>Основное мероприятие № 1 "Организация эффективной деятельности в области обеспечения пожарной безопасности"</t>
  </si>
  <si>
    <t>02 1 01 00010</t>
  </si>
  <si>
    <t>Муниципальная подпрограмма 2 "Защита от чрезвычайных ситуаций"</t>
  </si>
  <si>
    <t>Основное мероприятие 1 "Организация работы по пропаганде среди населения в области гражданской обороны, предупреждения и ликвидации чрезвычайных ситуаций"</t>
  </si>
  <si>
    <t>02 2 00 00000</t>
  </si>
  <si>
    <t>02 2 01 00000</t>
  </si>
  <si>
    <t>02 2 01 00010</t>
  </si>
  <si>
    <t>0314</t>
  </si>
  <si>
    <t xml:space="preserve">Другие вопросы в области национальной безопасности и правоохранительной деятельности
</t>
  </si>
  <si>
    <t>Муниципальная программа "Профилактика терроризма и экстремизма на территории Стойбинского сельсовета"</t>
  </si>
  <si>
    <t>03 0 01 00010</t>
  </si>
  <si>
    <t>0501</t>
  </si>
  <si>
    <t>06 0 00 00000</t>
  </si>
  <si>
    <t>06 0 01 00000</t>
  </si>
  <si>
    <t xml:space="preserve">Основное мероприятие №1 "Ремонт и содержание недвижимого имущества </t>
  </si>
  <si>
    <t>06 0 01 00010</t>
  </si>
  <si>
    <t>06 0 02 00000</t>
  </si>
  <si>
    <t>Основное мероприятие №2 "Осуществление взносов на капитальный ремонт муниципального жилого фонда"</t>
  </si>
  <si>
    <t>06 0 02 00010</t>
  </si>
  <si>
    <t>06 0 03 00000</t>
  </si>
  <si>
    <t>Основное мероприятие №3 "Платежи за ремонт и содержание муниципального жилого фонда"</t>
  </si>
  <si>
    <t>06 0 03 00010</t>
  </si>
  <si>
    <t>0502</t>
  </si>
  <si>
    <t>Коммунальное хозяйство</t>
  </si>
  <si>
    <t>Муниципальная программа " Комплексное развитие систем коммунальной инфраструктуры Стойбинского сельсовета"</t>
  </si>
  <si>
    <t>Основное мероприятие № 1 "Модернизация системы водоснабжения"</t>
  </si>
  <si>
    <t>05 0 01 00000</t>
  </si>
  <si>
    <t>05 0 01 00010</t>
  </si>
  <si>
    <t>05 0 02 00000</t>
  </si>
  <si>
    <t>05 0 02 00010</t>
  </si>
  <si>
    <t>Основное мероприятие № 2 "Система сбора и вывоза твердых бытовых отходов"</t>
  </si>
  <si>
    <t>04 0 00 00000</t>
  </si>
  <si>
    <t>Основное мероприятие № 1 "Комплексное благоустройство территории Стойбинского сельсовета"</t>
  </si>
  <si>
    <t>Основное мероприяте №2 "Строительство комбинированной детской и спортивной площадки" по программе инициативное бюджетирование</t>
  </si>
  <si>
    <t>04 0 02 00000</t>
  </si>
  <si>
    <t>04 0 02 00010</t>
  </si>
  <si>
    <t xml:space="preserve">012 </t>
  </si>
  <si>
    <t xml:space="preserve">0500 </t>
  </si>
  <si>
    <t>04 0 01 00000</t>
  </si>
  <si>
    <t>04 0 01 00010</t>
  </si>
  <si>
    <t>1100</t>
  </si>
  <si>
    <t>1101</t>
  </si>
  <si>
    <t>Физическа культура и спорт</t>
  </si>
  <si>
    <t>07 0 00 00000</t>
  </si>
  <si>
    <t>07 0 01 00000</t>
  </si>
  <si>
    <t>07 0 01 00010</t>
  </si>
  <si>
    <t>07 0 02 00000</t>
  </si>
  <si>
    <t>07 0 02 00010</t>
  </si>
  <si>
    <t>Муниципальная программа "Развитие физичекой культуры и спорта на территории Стойбинского сельсовета Селемджинского района Амурской области"</t>
  </si>
  <si>
    <t>Основное мероприятие №1 "Организация и проведение спортивных мероприятий"</t>
  </si>
  <si>
    <t>Основное мероприятие №2 "Приобретение спортивного инвентаря, оборудования, спортивных сооружений, спортивного снаряжения</t>
  </si>
  <si>
    <t>Защита территории от чрезвычайных ситуаций природного и техногенного характера, пожарная безопасность</t>
  </si>
  <si>
    <t>Жилищное хозяйство</t>
  </si>
  <si>
    <t>Приложение № 6</t>
  </si>
  <si>
    <t>2022 год</t>
  </si>
  <si>
    <t>Приложение №7</t>
  </si>
  <si>
    <t>200</t>
  </si>
  <si>
    <t>Основное мероприятие № 3 "Определение рыночной обоснованности арендной платы за объекты аренды, являющиеся собственностью муниципального образования с.Стойба"</t>
  </si>
  <si>
    <t>Основное мероприятие № 4 "Оказание юридических услуг в сфере имущественных и земельных отношений"</t>
  </si>
  <si>
    <t xml:space="preserve">Основное мероприятие № 1 "Организация и проведение мероприятий по профилактике терроризма и экстремизма на территории Стойбинского сельсовета"          
</t>
  </si>
  <si>
    <t>03 0 01 00000</t>
  </si>
  <si>
    <t>05 0 00 00000</t>
  </si>
  <si>
    <t>Муниципальная программа "Реконструкция и капитальный ремонт ремонт муниципального имцщества Стойбинского сельсовета Селемджинского района Амурской области"</t>
  </si>
  <si>
    <t>Приложение № 9</t>
  </si>
  <si>
    <t>Приложение № 8</t>
  </si>
  <si>
    <t xml:space="preserve">  ДОХОДЫ ОТ ПРОДАЖИ МАТЕРИАЛЬНЫХ И НЕМАТЕРИАЛЬНЫХ АКТИВОВ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</si>
  <si>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</si>
  <si>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1140205310 0000 410</t>
  </si>
  <si>
    <t>831</t>
  </si>
  <si>
    <t xml:space="preserve">  
Исполнение судебных актов Российской Федерации и мировых соглашений по возмещению причиненного вреда
</t>
  </si>
  <si>
    <t>06 0 04 00000</t>
  </si>
  <si>
    <t>06 0 04 00010</t>
  </si>
  <si>
    <t>Основное мероприятие № 4 "Определение технического состояния жилых домов в части муниципального жилого фонда"</t>
  </si>
  <si>
    <t>243</t>
  </si>
  <si>
    <t xml:space="preserve">  
Закупка товаров, работ, услуг в целях капитального ремонта государственного (муниципального) имущества
</t>
  </si>
  <si>
    <t>0</t>
  </si>
  <si>
    <t>Наименование учреждения</t>
  </si>
  <si>
    <t>Фактическая численность (среднегодовая), человек</t>
  </si>
  <si>
    <t>Лимиты бюджетных обязательств по состоянию на 01.04.2022г тыс.руб.</t>
  </si>
  <si>
    <t>Денежное вознаграждение лиц, замещающих муниципальные должности, расходы по оплате труда работников бюджетных учреждений               тыс.руб.</t>
  </si>
  <si>
    <t>%  кассового исполнения к расчетному фонду оплаты труда (гр.4:гр.3)</t>
  </si>
  <si>
    <t>Среднемесячная заработная плата на 1 работника             (гр.4: гр.2:3мес) тыс.руб.</t>
  </si>
  <si>
    <t>Примечание к исчислению среднемесячной оплаты труда</t>
  </si>
  <si>
    <t>Всего</t>
  </si>
  <si>
    <t>в том числе:</t>
  </si>
  <si>
    <t>Муниципальные служащие</t>
  </si>
  <si>
    <t>Обеспечивающий технический и хозяйственный персонал</t>
  </si>
  <si>
    <t xml:space="preserve">МКУ "Централизованная бхгалтерия" </t>
  </si>
  <si>
    <t>МКУК Дом Культуры</t>
  </si>
  <si>
    <t>Отчет об исполнении бюджета Стойбинского сельсовета Селемджинского района   по кодам видов доходов, подвидов доходов, классификации операций сектора государственного управления, относящихся к доходам бюджета за 9 месяцев 2022 года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</si>
  <si>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</si>
  <si>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</si>
  <si>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Исполнение доходов бюджета Стойбинского сельсовета Селемджинского района по кодам классификации доходов бюджета за 9  месяцев 2022 года</t>
  </si>
  <si>
    <t>11301995100000130</t>
  </si>
  <si>
    <t xml:space="preserve">Прочие доходы от оказания платных услуг (работ) получателями средств бюджетов сельских поселений </t>
  </si>
  <si>
    <t>Отчет по исполнению расходов бюджета Стойбинского сельсовета Селемджинского района по ведомственной структуре расходов бюджета Стойбинского сельсовета Селемджинского района за 9 месяцев 2022 года</t>
  </si>
  <si>
    <t xml:space="preserve">Информация об исполнении бюджета Стойбинского сельсовета по разделам, подразделам государственной функциональной классификации расходов бюджета за 9 месяцев 2022 года </t>
  </si>
  <si>
    <t xml:space="preserve">Отчет об источниках внутреннего финансирования дефицита бюджета Стойбинского сельсовета Селемджинского района по кодам классификации источников финансирования дефицита  бюджета Стойбинского сельсовета Селемджинского района за   9 месяцев  2022 года </t>
  </si>
  <si>
    <t>Сведения по исполнению муниципальных целевых программ Стойбинского сельсовета за 9 месяцев 2022 года</t>
  </si>
  <si>
    <t>Исполнение бюджетных ассигнований бюджета Стойбинского сельсовета Селемджинского района, направляемых на исполнение публичных нормативных обязательств за 9 месяцев 2022 года</t>
  </si>
  <si>
    <t>администрации Стойбинского сельсовета Селемджинского района за 9 месяцев 2022 года</t>
  </si>
  <si>
    <t xml:space="preserve">                                                  Сведения                                                                                                                                                                                                                                                                    о численности муниципальных служащих лиц, замещающих  муниципальные должности, хозяйственных  и технических работников органов местного самоуправления, работников муниципальных бюджетных  учреждений  и фактические затраты на их денежное содержание за 9 месяцев 2022 год                </t>
  </si>
  <si>
    <t xml:space="preserve">от "19" октября 2022 года № 57  </t>
  </si>
  <si>
    <t xml:space="preserve">от "19" октября 2022 года  № 57  </t>
  </si>
  <si>
    <t>от "19" октября 2022 года № 57</t>
  </si>
  <si>
    <t xml:space="preserve">от "19" октября 2022 года № 57 </t>
  </si>
  <si>
    <t xml:space="preserve">от "19" октября 2022г № 57  </t>
  </si>
  <si>
    <t xml:space="preserve">от "19" октября 2022г № 57 </t>
  </si>
  <si>
    <t>от "19" октября 2022г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</si>
</sst>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0;[Red]\-00;&quot;&quot;"/>
    <numFmt numFmtId="166" formatCode="000;[Red]\-000;&quot;&quot;"/>
    <numFmt numFmtId="167" formatCode="#,##0.0"/>
    <numFmt numFmtId="168" formatCode="#,##0.00000"/>
    <numFmt numFmtId="169" formatCode="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1" fillId="0" borderId="23">
      <alignment horizontal="left" wrapText="1" indent="2"/>
    </xf>
    <xf numFmtId="49" fontId="31" fillId="0" borderId="24">
      <alignment horizontal="center"/>
    </xf>
  </cellStyleXfs>
  <cellXfs count="31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3" fillId="2" borderId="0" xfId="0" applyFont="1" applyFill="1"/>
    <xf numFmtId="49" fontId="3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49" fontId="5" fillId="0" borderId="0" xfId="1" applyNumberFormat="1" applyAlignment="1" applyProtection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14" fillId="0" borderId="0" xfId="0" applyFont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2" fillId="0" borderId="7" xfId="0" applyFont="1" applyBorder="1" applyAlignment="1">
      <alignment vertical="top" wrapText="1"/>
    </xf>
    <xf numFmtId="0" fontId="12" fillId="0" borderId="0" xfId="0" applyFont="1"/>
    <xf numFmtId="0" fontId="10" fillId="0" borderId="1" xfId="3" applyFont="1" applyBorder="1" applyAlignment="1" applyProtection="1">
      <alignment horizontal="center" vertical="center" wrapText="1"/>
      <protection hidden="1"/>
    </xf>
    <xf numFmtId="0" fontId="10" fillId="0" borderId="1" xfId="4" applyFont="1" applyBorder="1" applyAlignment="1" applyProtection="1">
      <alignment horizontal="center" vertical="center" wrapText="1"/>
      <protection hidden="1"/>
    </xf>
    <xf numFmtId="0" fontId="17" fillId="0" borderId="1" xfId="4" applyFont="1" applyBorder="1" applyAlignment="1" applyProtection="1">
      <alignment horizontal="center"/>
      <protection hidden="1"/>
    </xf>
    <xf numFmtId="0" fontId="17" fillId="0" borderId="1" xfId="4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7" fillId="0" borderId="1" xfId="5" applyFont="1" applyBorder="1"/>
    <xf numFmtId="0" fontId="10" fillId="0" borderId="1" xfId="5" applyFont="1" applyBorder="1"/>
    <xf numFmtId="0" fontId="0" fillId="0" borderId="9" xfId="0" applyBorder="1"/>
    <xf numFmtId="0" fontId="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49" fontId="10" fillId="0" borderId="0" xfId="5" applyNumberFormat="1" applyFont="1"/>
    <xf numFmtId="2" fontId="6" fillId="0" borderId="0" xfId="5" applyNumberFormat="1" applyFont="1" applyAlignment="1">
      <alignment horizontal="right"/>
    </xf>
    <xf numFmtId="49" fontId="6" fillId="0" borderId="4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 wrapText="1"/>
    </xf>
    <xf numFmtId="165" fontId="7" fillId="0" borderId="1" xfId="3" applyNumberFormat="1" applyFont="1" applyBorder="1" applyAlignment="1" applyProtection="1">
      <alignment horizontal="left" vertical="top"/>
      <protection hidden="1"/>
    </xf>
    <xf numFmtId="166" fontId="7" fillId="0" borderId="1" xfId="3" applyNumberFormat="1" applyFont="1" applyBorder="1" applyAlignment="1" applyProtection="1">
      <alignment horizontal="left" vertical="top" wrapText="1"/>
      <protection hidden="1"/>
    </xf>
    <xf numFmtId="165" fontId="10" fillId="0" borderId="1" xfId="3" applyNumberFormat="1" applyFont="1" applyBorder="1" applyAlignment="1" applyProtection="1">
      <alignment horizontal="left" vertical="top"/>
      <protection hidden="1"/>
    </xf>
    <xf numFmtId="166" fontId="10" fillId="0" borderId="1" xfId="3" applyNumberFormat="1" applyFont="1" applyBorder="1" applyAlignment="1" applyProtection="1">
      <alignment horizontal="left" vertical="top" wrapText="1"/>
      <protection hidden="1"/>
    </xf>
    <xf numFmtId="166" fontId="10" fillId="0" borderId="1" xfId="4" applyNumberFormat="1" applyFont="1" applyBorder="1" applyAlignment="1" applyProtection="1">
      <alignment horizontal="left" vertical="top" wrapText="1"/>
      <protection hidden="1"/>
    </xf>
    <xf numFmtId="166" fontId="7" fillId="0" borderId="1" xfId="4" applyNumberFormat="1" applyFont="1" applyBorder="1" applyAlignment="1" applyProtection="1">
      <alignment horizontal="left" vertical="top" wrapText="1"/>
      <protection hidden="1"/>
    </xf>
    <xf numFmtId="164" fontId="7" fillId="0" borderId="1" xfId="5" applyNumberFormat="1" applyFont="1" applyBorder="1" applyAlignment="1">
      <alignment horizontal="center" vertical="top" wrapText="1"/>
    </xf>
    <xf numFmtId="0" fontId="10" fillId="0" borderId="0" xfId="5" applyFont="1" applyAlignment="1">
      <alignment wrapText="1"/>
    </xf>
    <xf numFmtId="0" fontId="21" fillId="0" borderId="0" xfId="7" applyFont="1"/>
    <xf numFmtId="0" fontId="6" fillId="0" borderId="0" xfId="5" applyFont="1" applyAlignment="1">
      <alignment vertical="top" wrapText="1"/>
    </xf>
    <xf numFmtId="0" fontId="1" fillId="0" borderId="0" xfId="7"/>
    <xf numFmtId="0" fontId="19" fillId="0" borderId="1" xfId="7" applyFont="1" applyBorder="1" applyAlignment="1">
      <alignment horizontal="left" vertical="center" wrapText="1"/>
    </xf>
    <xf numFmtId="0" fontId="19" fillId="0" borderId="1" xfId="7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top" wrapText="1"/>
    </xf>
    <xf numFmtId="0" fontId="22" fillId="0" borderId="0" xfId="7" applyFont="1"/>
    <xf numFmtId="0" fontId="20" fillId="0" borderId="1" xfId="7" applyFont="1" applyBorder="1" applyAlignment="1">
      <alignment horizontal="center" vertical="top" wrapText="1"/>
    </xf>
    <xf numFmtId="0" fontId="10" fillId="0" borderId="1" xfId="7" applyFont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/>
    <xf numFmtId="166" fontId="10" fillId="0" borderId="11" xfId="4" applyNumberFormat="1" applyFont="1" applyBorder="1" applyAlignment="1" applyProtection="1">
      <alignment horizontal="left" vertical="top" wrapText="1"/>
      <protection hidden="1"/>
    </xf>
    <xf numFmtId="0" fontId="21" fillId="0" borderId="0" xfId="7" applyFont="1" applyAlignment="1">
      <alignment horizontal="left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9" fillId="0" borderId="11" xfId="7" applyFont="1" applyBorder="1" applyAlignment="1">
      <alignment horizontal="center" vertical="center" wrapText="1"/>
    </xf>
    <xf numFmtId="0" fontId="19" fillId="0" borderId="11" xfId="7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5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5" fillId="0" borderId="0" xfId="0" applyFont="1"/>
    <xf numFmtId="0" fontId="9" fillId="0" borderId="1" xfId="3" applyFont="1" applyBorder="1" applyAlignment="1" applyProtection="1">
      <alignment horizontal="center" vertical="center"/>
      <protection hidden="1"/>
    </xf>
    <xf numFmtId="2" fontId="0" fillId="0" borderId="0" xfId="0" applyNumberFormat="1"/>
    <xf numFmtId="168" fontId="7" fillId="0" borderId="1" xfId="4" applyNumberFormat="1" applyFont="1" applyBorder="1" applyAlignment="1" applyProtection="1">
      <alignment horizontal="right"/>
      <protection hidden="1"/>
    </xf>
    <xf numFmtId="168" fontId="17" fillId="0" borderId="1" xfId="3" applyNumberFormat="1" applyFont="1" applyBorder="1" applyAlignment="1" applyProtection="1">
      <alignment horizontal="right"/>
      <protection hidden="1"/>
    </xf>
    <xf numFmtId="168" fontId="17" fillId="0" borderId="1" xfId="4" applyNumberFormat="1" applyFont="1" applyBorder="1" applyAlignment="1" applyProtection="1">
      <alignment horizontal="right"/>
      <protection hidden="1"/>
    </xf>
    <xf numFmtId="168" fontId="10" fillId="0" borderId="1" xfId="4" applyNumberFormat="1" applyFont="1" applyBorder="1" applyAlignment="1" applyProtection="1">
      <alignment horizontal="right" vertical="center" wrapText="1"/>
      <protection hidden="1"/>
    </xf>
    <xf numFmtId="168" fontId="10" fillId="0" borderId="1" xfId="4" applyNumberFormat="1" applyFont="1" applyBorder="1" applyAlignment="1" applyProtection="1">
      <alignment horizontal="right"/>
      <protection hidden="1"/>
    </xf>
    <xf numFmtId="4" fontId="7" fillId="0" borderId="1" xfId="4" applyNumberFormat="1" applyFont="1" applyBorder="1" applyAlignment="1" applyProtection="1">
      <alignment horizontal="right"/>
      <protection hidden="1"/>
    </xf>
    <xf numFmtId="4" fontId="10" fillId="0" borderId="1" xfId="4" applyNumberFormat="1" applyFont="1" applyBorder="1" applyAlignment="1" applyProtection="1">
      <alignment horizontal="right"/>
      <protection hidden="1"/>
    </xf>
    <xf numFmtId="166" fontId="10" fillId="0" borderId="11" xfId="3" applyNumberFormat="1" applyFont="1" applyBorder="1" applyAlignment="1" applyProtection="1">
      <alignment horizontal="left" vertical="top" wrapText="1"/>
      <protection hidden="1"/>
    </xf>
    <xf numFmtId="169" fontId="7" fillId="0" borderId="4" xfId="5" applyNumberFormat="1" applyFont="1" applyBorder="1" applyAlignment="1">
      <alignment horizontal="center" vertical="top"/>
    </xf>
    <xf numFmtId="169" fontId="10" fillId="0" borderId="1" xfId="5" applyNumberFormat="1" applyFont="1" applyBorder="1" applyAlignment="1">
      <alignment horizontal="center" vertical="top" wrapText="1"/>
    </xf>
    <xf numFmtId="169" fontId="10" fillId="0" borderId="1" xfId="5" applyNumberFormat="1" applyFont="1" applyBorder="1" applyAlignment="1">
      <alignment horizontal="center" vertical="top"/>
    </xf>
    <xf numFmtId="169" fontId="7" fillId="0" borderId="1" xfId="5" applyNumberFormat="1" applyFont="1" applyBorder="1" applyAlignment="1">
      <alignment horizontal="center" vertical="top" wrapText="1"/>
    </xf>
    <xf numFmtId="169" fontId="7" fillId="0" borderId="1" xfId="5" applyNumberFormat="1" applyFont="1" applyBorder="1" applyAlignment="1">
      <alignment horizontal="center"/>
    </xf>
    <xf numFmtId="168" fontId="19" fillId="0" borderId="1" xfId="7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top" wrapText="1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1" xfId="0" applyFont="1" applyBorder="1"/>
    <xf numFmtId="169" fontId="6" fillId="0" borderId="1" xfId="0" applyNumberFormat="1" applyFont="1" applyBorder="1"/>
    <xf numFmtId="168" fontId="12" fillId="0" borderId="8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167" fontId="10" fillId="0" borderId="1" xfId="0" applyNumberFormat="1" applyFont="1" applyBorder="1"/>
    <xf numFmtId="167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/>
    <xf numFmtId="0" fontId="10" fillId="0" borderId="0" xfId="0" applyFont="1" applyAlignment="1">
      <alignment horizontal="right"/>
    </xf>
    <xf numFmtId="49" fontId="25" fillId="0" borderId="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168" fontId="26" fillId="0" borderId="1" xfId="4" applyNumberFormat="1" applyFont="1" applyBorder="1" applyAlignment="1" applyProtection="1">
      <alignment horizontal="right"/>
      <protection hidden="1"/>
    </xf>
    <xf numFmtId="4" fontId="26" fillId="0" borderId="1" xfId="4" applyNumberFormat="1" applyFont="1" applyBorder="1" applyAlignment="1" applyProtection="1">
      <alignment horizontal="right"/>
      <protection hidden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1" fontId="9" fillId="3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vertical="top" wrapText="1"/>
    </xf>
    <xf numFmtId="49" fontId="25" fillId="3" borderId="1" xfId="0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9" fontId="27" fillId="3" borderId="1" xfId="0" applyNumberFormat="1" applyFont="1" applyFill="1" applyBorder="1" applyAlignment="1">
      <alignment horizontal="center" vertical="center"/>
    </xf>
    <xf numFmtId="169" fontId="1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/>
    </xf>
    <xf numFmtId="169" fontId="8" fillId="3" borderId="1" xfId="0" applyNumberFormat="1" applyFont="1" applyFill="1" applyBorder="1" applyAlignment="1">
      <alignment horizontal="center" vertical="center"/>
    </xf>
    <xf numFmtId="169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vertical="top"/>
    </xf>
    <xf numFmtId="49" fontId="7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 wrapText="1"/>
    </xf>
    <xf numFmtId="168" fontId="12" fillId="0" borderId="20" xfId="0" applyNumberFormat="1" applyFont="1" applyBorder="1" applyAlignment="1">
      <alignment horizontal="center" vertical="center" wrapText="1"/>
    </xf>
    <xf numFmtId="168" fontId="12" fillId="0" borderId="21" xfId="0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/>
    </xf>
    <xf numFmtId="168" fontId="28" fillId="0" borderId="1" xfId="4" applyNumberFormat="1" applyFont="1" applyBorder="1" applyAlignment="1" applyProtection="1">
      <alignment horizontal="right"/>
      <protection hidden="1"/>
    </xf>
    <xf numFmtId="0" fontId="9" fillId="0" borderId="11" xfId="0" applyFont="1" applyBorder="1" applyAlignment="1">
      <alignment horizontal="center" vertical="center" wrapText="1"/>
    </xf>
    <xf numFmtId="49" fontId="10" fillId="0" borderId="0" xfId="0" applyNumberFormat="1" applyFont="1"/>
    <xf numFmtId="2" fontId="6" fillId="0" borderId="0" xfId="0" applyNumberFormat="1" applyFont="1" applyAlignment="1">
      <alignment horizontal="right"/>
    </xf>
    <xf numFmtId="49" fontId="6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8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5" fillId="0" borderId="1" xfId="5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center"/>
    </xf>
    <xf numFmtId="168" fontId="9" fillId="0" borderId="1" xfId="0" applyNumberFormat="1" applyFont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vertical="top" wrapText="1"/>
    </xf>
    <xf numFmtId="1" fontId="2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left" vertical="top" wrapText="1"/>
    </xf>
    <xf numFmtId="168" fontId="29" fillId="3" borderId="1" xfId="0" applyNumberFormat="1" applyFont="1" applyFill="1" applyBorder="1" applyAlignment="1">
      <alignment horizontal="center" vertical="center" wrapText="1"/>
    </xf>
    <xf numFmtId="0" fontId="32" fillId="0" borderId="23" xfId="9" applyFont="1" applyAlignment="1">
      <alignment horizontal="left" vertical="center" wrapText="1"/>
    </xf>
    <xf numFmtId="1" fontId="33" fillId="3" borderId="1" xfId="0" applyNumberFormat="1" applyFont="1" applyFill="1" applyBorder="1" applyAlignment="1">
      <alignment vertical="top" wrapText="1"/>
    </xf>
    <xf numFmtId="49" fontId="8" fillId="3" borderId="11" xfId="0" applyNumberFormat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168" fontId="7" fillId="0" borderId="11" xfId="0" applyNumberFormat="1" applyFont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168" fontId="10" fillId="0" borderId="11" xfId="0" applyNumberFormat="1" applyFont="1" applyBorder="1" applyAlignment="1">
      <alignment horizontal="center" vertical="center"/>
    </xf>
    <xf numFmtId="168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22" xfId="0" applyFont="1" applyBorder="1"/>
    <xf numFmtId="0" fontId="10" fillId="0" borderId="12" xfId="0" applyFont="1" applyBorder="1"/>
    <xf numFmtId="0" fontId="10" fillId="0" borderId="1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22" xfId="0" applyFont="1" applyBorder="1"/>
    <xf numFmtId="0" fontId="7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0" fillId="0" borderId="1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168" fontId="10" fillId="0" borderId="11" xfId="0" applyNumberFormat="1" applyFont="1" applyBorder="1" applyAlignment="1">
      <alignment horizontal="center" vertical="center" wrapText="1"/>
    </xf>
    <xf numFmtId="168" fontId="10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0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2" fontId="10" fillId="0" borderId="1" xfId="5" applyNumberFormat="1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9" fillId="0" borderId="1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0" xfId="4" applyFont="1" applyAlignment="1" applyProtection="1">
      <alignment horizontal="center" vertical="center" wrapText="1"/>
      <protection hidden="1"/>
    </xf>
    <xf numFmtId="0" fontId="10" fillId="0" borderId="9" xfId="4" applyFont="1" applyBorder="1" applyAlignment="1">
      <alignment horizontal="right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49" fontId="7" fillId="0" borderId="0" xfId="5" applyNumberFormat="1" applyFont="1" applyAlignment="1">
      <alignment horizontal="center" wrapText="1"/>
    </xf>
    <xf numFmtId="0" fontId="10" fillId="0" borderId="14" xfId="5" applyFont="1" applyBorder="1" applyAlignment="1">
      <alignment horizontal="center" vertical="top" wrapText="1"/>
    </xf>
    <xf numFmtId="0" fontId="10" fillId="0" borderId="15" xfId="5" applyFont="1" applyBorder="1" applyAlignment="1">
      <alignment horizontal="center" vertical="top" wrapText="1"/>
    </xf>
    <xf numFmtId="0" fontId="10" fillId="0" borderId="16" xfId="5" applyFont="1" applyBorder="1" applyAlignment="1">
      <alignment horizontal="center" vertical="top" wrapText="1"/>
    </xf>
    <xf numFmtId="0" fontId="10" fillId="0" borderId="17" xfId="5" applyFont="1" applyBorder="1" applyAlignment="1">
      <alignment horizontal="center" vertical="top" wrapText="1"/>
    </xf>
    <xf numFmtId="49" fontId="10" fillId="0" borderId="1" xfId="5" applyNumberFormat="1" applyFont="1" applyBorder="1" applyAlignment="1">
      <alignment horizontal="center" vertical="top" wrapText="1"/>
    </xf>
    <xf numFmtId="49" fontId="10" fillId="0" borderId="10" xfId="5" applyNumberFormat="1" applyFont="1" applyBorder="1" applyAlignment="1">
      <alignment horizontal="center" vertical="top" wrapText="1"/>
    </xf>
    <xf numFmtId="49" fontId="10" fillId="0" borderId="4" xfId="5" applyNumberFormat="1" applyFont="1" applyBorder="1" applyAlignment="1">
      <alignment horizontal="center" vertical="top" wrapText="1"/>
    </xf>
    <xf numFmtId="2" fontId="10" fillId="0" borderId="1" xfId="5" applyNumberFormat="1" applyFont="1" applyBorder="1" applyAlignment="1">
      <alignment horizontal="center" vertical="top" wrapText="1"/>
    </xf>
    <xf numFmtId="0" fontId="10" fillId="0" borderId="10" xfId="5" applyFont="1" applyBorder="1" applyAlignment="1">
      <alignment horizontal="center" vertical="top" wrapText="1"/>
    </xf>
    <xf numFmtId="0" fontId="10" fillId="0" borderId="4" xfId="5" applyFont="1" applyBorder="1" applyAlignment="1">
      <alignment horizontal="center" vertical="top" wrapText="1"/>
    </xf>
    <xf numFmtId="0" fontId="10" fillId="0" borderId="0" xfId="5" applyFont="1" applyAlignment="1">
      <alignment horizontal="right" wrapText="1"/>
    </xf>
    <xf numFmtId="0" fontId="21" fillId="0" borderId="0" xfId="7" applyFont="1" applyAlignment="1">
      <alignment horizontal="right"/>
    </xf>
    <xf numFmtId="0" fontId="21" fillId="0" borderId="0" xfId="7" applyFont="1"/>
    <xf numFmtId="0" fontId="24" fillId="0" borderId="0" xfId="7" applyFont="1" applyAlignment="1">
      <alignment horizontal="right"/>
    </xf>
    <xf numFmtId="0" fontId="21" fillId="0" borderId="0" xfId="7" applyFont="1" applyAlignment="1">
      <alignment horizontal="center"/>
    </xf>
    <xf numFmtId="0" fontId="21" fillId="0" borderId="13" xfId="7" applyFont="1" applyBorder="1" applyAlignment="1">
      <alignment horizontal="left"/>
    </xf>
    <xf numFmtId="0" fontId="18" fillId="0" borderId="0" xfId="7" applyFont="1" applyAlignment="1">
      <alignment horizontal="center" vertical="center" wrapText="1"/>
    </xf>
    <xf numFmtId="0" fontId="1" fillId="0" borderId="0" xfId="7"/>
    <xf numFmtId="0" fontId="19" fillId="0" borderId="0" xfId="7" applyFont="1" applyAlignment="1">
      <alignment horizontal="right" vertical="center" wrapText="1"/>
    </xf>
    <xf numFmtId="0" fontId="3" fillId="0" borderId="9" xfId="7" applyFont="1" applyBorder="1" applyAlignment="1">
      <alignment horizontal="right"/>
    </xf>
    <xf numFmtId="0" fontId="10" fillId="0" borderId="1" xfId="7" applyFont="1" applyBorder="1" applyAlignment="1">
      <alignment horizontal="center" vertical="center" wrapText="1"/>
    </xf>
    <xf numFmtId="0" fontId="19" fillId="0" borderId="10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0" fontId="19" fillId="0" borderId="11" xfId="7" applyFont="1" applyBorder="1" applyAlignment="1">
      <alignment horizontal="center" vertical="center" wrapText="1"/>
    </xf>
    <xf numFmtId="0" fontId="19" fillId="0" borderId="12" xfId="7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5" fillId="0" borderId="0" xfId="0" applyFont="1" applyAlignment="1">
      <alignment horizontal="center" vertical="center" wrapText="1"/>
    </xf>
  </cellXfs>
  <cellStyles count="11">
    <cellStyle name="xl31" xfId="9" xr:uid="{DE28366E-FB4A-4EFD-9D79-1E96AA6B18EA}"/>
    <cellStyle name="xl43" xfId="10" xr:uid="{FF21A4A0-54E5-45DD-9D39-D3E46948F861}"/>
    <cellStyle name="Гиперссылка" xfId="1" builtinId="8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3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_Tmp2" xfId="4" xr:uid="{00000000-0005-0000-0000-000007000000}"/>
    <cellStyle name="Обычный_Tmp3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\Desktop\&#1041;&#1070;&#1044;&#1046;&#1045;&#1058;%202021%20&#1043;&#1054;&#1044;\&#1048;&#1079;&#1084;&#1077;&#1085;&#1077;&#1085;&#1080;&#1103;%20&#1072;&#1087;&#1088;&#1077;&#1083;&#1100;\&#1087;&#1088;&#1080;&#1083;&#1086;&#1078;&#1077;&#1085;&#1080;&#1103;%20&#1082;%20&#1088;&#1077;&#1096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  <sheetName val="прил 7"/>
      <sheetName val="прил 8"/>
    </sheetNames>
    <sheetDataSet>
      <sheetData sheetId="0" refreshError="1"/>
      <sheetData sheetId="1" refreshError="1">
        <row r="69">
          <cell r="A69" t="str">
            <v>Муниципальная подпрограмма 1 "Снижение рисков и смягчение последствий чрезвычайных ситуаций природного и техногенного характера "</v>
          </cell>
        </row>
        <row r="76">
          <cell r="A76" t="str">
            <v>Закупка товаров, работ и услуг для государственных (муниципальных) нужд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76</v>
      </c>
      <c r="G2" t="s">
        <v>84</v>
      </c>
      <c r="H2">
        <v>4</v>
      </c>
      <c r="I2">
        <v>1</v>
      </c>
      <c r="J2" t="s">
        <v>85</v>
      </c>
      <c r="K2">
        <v>24</v>
      </c>
      <c r="Q2">
        <v>1</v>
      </c>
      <c r="R2">
        <v>1</v>
      </c>
      <c r="S2" t="s">
        <v>89</v>
      </c>
      <c r="V2">
        <v>0</v>
      </c>
      <c r="W2">
        <v>1</v>
      </c>
      <c r="X2" s="8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77</v>
      </c>
      <c r="I3">
        <v>2</v>
      </c>
      <c r="J3" t="s">
        <v>86</v>
      </c>
      <c r="K3">
        <v>28</v>
      </c>
      <c r="Q3">
        <v>1</v>
      </c>
      <c r="R3">
        <v>2</v>
      </c>
      <c r="S3" t="s">
        <v>90</v>
      </c>
      <c r="V3">
        <v>0</v>
      </c>
      <c r="W3">
        <v>1</v>
      </c>
      <c r="X3" s="8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78</v>
      </c>
      <c r="I4">
        <v>3</v>
      </c>
      <c r="J4" t="s">
        <v>87</v>
      </c>
      <c r="K4">
        <v>24</v>
      </c>
      <c r="Q4">
        <v>1</v>
      </c>
      <c r="R4">
        <v>3</v>
      </c>
      <c r="S4" t="s">
        <v>91</v>
      </c>
      <c r="V4">
        <v>0</v>
      </c>
      <c r="W4">
        <v>1</v>
      </c>
      <c r="X4" s="8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79</v>
      </c>
      <c r="I5">
        <v>4</v>
      </c>
      <c r="J5" t="s">
        <v>88</v>
      </c>
      <c r="K5">
        <v>9</v>
      </c>
      <c r="Q5">
        <v>1</v>
      </c>
      <c r="R5">
        <v>4</v>
      </c>
      <c r="S5" t="s">
        <v>92</v>
      </c>
      <c r="V5">
        <v>0</v>
      </c>
      <c r="W5">
        <v>1</v>
      </c>
      <c r="X5" s="8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80</v>
      </c>
      <c r="Q6">
        <v>1</v>
      </c>
      <c r="R6">
        <v>5</v>
      </c>
      <c r="S6" t="s">
        <v>93</v>
      </c>
      <c r="V6">
        <v>2</v>
      </c>
      <c r="W6">
        <v>0</v>
      </c>
      <c r="X6" s="8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81</v>
      </c>
      <c r="Q7">
        <v>1</v>
      </c>
      <c r="R7">
        <v>6</v>
      </c>
      <c r="S7" t="s">
        <v>94</v>
      </c>
      <c r="V7">
        <v>2</v>
      </c>
      <c r="W7">
        <v>0</v>
      </c>
      <c r="X7" s="8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82</v>
      </c>
      <c r="Q8">
        <v>1</v>
      </c>
      <c r="R8">
        <v>7</v>
      </c>
      <c r="S8" t="s">
        <v>95</v>
      </c>
      <c r="V8">
        <v>2</v>
      </c>
      <c r="W8">
        <v>0</v>
      </c>
      <c r="X8" s="8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3">
        <v>2013</v>
      </c>
      <c r="Q9">
        <v>1</v>
      </c>
      <c r="R9">
        <v>8</v>
      </c>
      <c r="S9" t="s">
        <v>96</v>
      </c>
      <c r="V9">
        <v>2</v>
      </c>
      <c r="W9">
        <v>0</v>
      </c>
      <c r="X9" s="8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3" t="s">
        <v>6</v>
      </c>
      <c r="Q10">
        <v>1</v>
      </c>
      <c r="R10">
        <v>9</v>
      </c>
      <c r="S10" t="s">
        <v>97</v>
      </c>
      <c r="V10">
        <v>2</v>
      </c>
      <c r="W10">
        <v>0</v>
      </c>
      <c r="X10" s="8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3" t="s">
        <v>6</v>
      </c>
      <c r="Q11">
        <v>1</v>
      </c>
      <c r="R11">
        <v>10</v>
      </c>
      <c r="S11" t="s">
        <v>98</v>
      </c>
      <c r="V11">
        <v>2</v>
      </c>
      <c r="W11">
        <v>0</v>
      </c>
      <c r="X11" s="8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83</v>
      </c>
      <c r="Q12">
        <v>1</v>
      </c>
      <c r="R12">
        <v>11</v>
      </c>
      <c r="S12" t="s">
        <v>99</v>
      </c>
      <c r="V12">
        <v>2</v>
      </c>
      <c r="W12">
        <v>0</v>
      </c>
      <c r="X12" s="8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100</v>
      </c>
      <c r="V13">
        <v>2</v>
      </c>
      <c r="W13">
        <v>0</v>
      </c>
      <c r="X13" s="8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101</v>
      </c>
      <c r="V14">
        <v>2</v>
      </c>
      <c r="W14">
        <v>0</v>
      </c>
      <c r="X14" s="8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102</v>
      </c>
      <c r="V15">
        <v>2</v>
      </c>
      <c r="W15">
        <v>0</v>
      </c>
      <c r="X15" s="8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74</v>
      </c>
      <c r="Q16">
        <v>1</v>
      </c>
      <c r="R16">
        <v>15</v>
      </c>
      <c r="S16" t="s">
        <v>103</v>
      </c>
      <c r="V16">
        <v>2</v>
      </c>
      <c r="W16">
        <v>0</v>
      </c>
      <c r="X16" s="8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7" t="s">
        <v>75</v>
      </c>
      <c r="Q17">
        <v>1</v>
      </c>
      <c r="R17">
        <v>16</v>
      </c>
      <c r="S17" t="s">
        <v>104</v>
      </c>
      <c r="V17">
        <v>2</v>
      </c>
      <c r="W17">
        <v>0</v>
      </c>
      <c r="X17" s="8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105</v>
      </c>
      <c r="V18">
        <v>2</v>
      </c>
      <c r="W18">
        <v>0</v>
      </c>
      <c r="X18" s="8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106</v>
      </c>
      <c r="V19">
        <v>2</v>
      </c>
      <c r="W19">
        <v>0</v>
      </c>
      <c r="X19" s="8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107</v>
      </c>
      <c r="V20">
        <v>2</v>
      </c>
      <c r="W20">
        <v>0</v>
      </c>
      <c r="X20" s="8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108</v>
      </c>
      <c r="V21">
        <v>2</v>
      </c>
      <c r="W21">
        <v>0</v>
      </c>
      <c r="X21" s="8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109</v>
      </c>
      <c r="V22">
        <v>2</v>
      </c>
      <c r="W22">
        <v>0</v>
      </c>
      <c r="X22" s="8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110</v>
      </c>
      <c r="V23">
        <v>2</v>
      </c>
      <c r="W23">
        <v>0</v>
      </c>
      <c r="X23" s="8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5" t="s">
        <v>70</v>
      </c>
      <c r="B24" s="1" t="b">
        <v>0</v>
      </c>
      <c r="Q24">
        <v>1</v>
      </c>
      <c r="R24">
        <v>23</v>
      </c>
      <c r="S24" t="s">
        <v>111</v>
      </c>
      <c r="V24">
        <v>2</v>
      </c>
      <c r="W24">
        <v>0</v>
      </c>
      <c r="X24" s="8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5" t="s">
        <v>71</v>
      </c>
      <c r="B25" s="1" t="b">
        <v>0</v>
      </c>
      <c r="Q25">
        <v>1</v>
      </c>
      <c r="R25">
        <v>24</v>
      </c>
      <c r="S25" t="s">
        <v>112</v>
      </c>
      <c r="V25">
        <v>2</v>
      </c>
      <c r="W25">
        <v>0</v>
      </c>
      <c r="X25" s="8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5" t="s">
        <v>72</v>
      </c>
      <c r="B26" s="1" t="s">
        <v>4</v>
      </c>
      <c r="Q26">
        <v>2</v>
      </c>
      <c r="R26">
        <v>1</v>
      </c>
      <c r="S26" t="s">
        <v>89</v>
      </c>
      <c r="V26">
        <v>0</v>
      </c>
      <c r="W26">
        <v>1</v>
      </c>
      <c r="X26" s="8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90</v>
      </c>
      <c r="V27">
        <v>0</v>
      </c>
      <c r="W27">
        <v>1</v>
      </c>
      <c r="X27" s="8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91</v>
      </c>
      <c r="V28">
        <v>0</v>
      </c>
      <c r="W28">
        <v>1</v>
      </c>
      <c r="X28" s="8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5" t="s">
        <v>73</v>
      </c>
      <c r="B29" s="9" t="s">
        <v>4</v>
      </c>
      <c r="Q29">
        <v>2</v>
      </c>
      <c r="R29">
        <v>4</v>
      </c>
      <c r="S29" t="s">
        <v>113</v>
      </c>
      <c r="V29">
        <v>0</v>
      </c>
      <c r="W29">
        <v>1</v>
      </c>
      <c r="X29" s="8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114</v>
      </c>
      <c r="V30">
        <v>0</v>
      </c>
      <c r="W30">
        <v>1</v>
      </c>
      <c r="X30" s="8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115</v>
      </c>
      <c r="V31">
        <v>0</v>
      </c>
      <c r="W31">
        <v>1</v>
      </c>
      <c r="X31" s="8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116</v>
      </c>
      <c r="V32">
        <v>0</v>
      </c>
      <c r="W32">
        <v>1</v>
      </c>
      <c r="X32" s="8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117</v>
      </c>
      <c r="V33">
        <v>0</v>
      </c>
      <c r="W33">
        <v>1</v>
      </c>
      <c r="X33" s="8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93</v>
      </c>
      <c r="V34">
        <v>2</v>
      </c>
      <c r="W34">
        <v>0</v>
      </c>
      <c r="X34" s="8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118</v>
      </c>
      <c r="V35">
        <v>2</v>
      </c>
      <c r="W35">
        <v>0</v>
      </c>
      <c r="X35" s="8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95</v>
      </c>
      <c r="V36">
        <v>2</v>
      </c>
      <c r="W36">
        <v>0</v>
      </c>
      <c r="X36" s="8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96</v>
      </c>
      <c r="V37">
        <v>2</v>
      </c>
      <c r="W37">
        <v>0</v>
      </c>
      <c r="X37" s="8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119</v>
      </c>
      <c r="V38">
        <v>2</v>
      </c>
      <c r="W38">
        <v>0</v>
      </c>
      <c r="X38" s="8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98</v>
      </c>
      <c r="V39">
        <v>2</v>
      </c>
      <c r="W39">
        <v>0</v>
      </c>
      <c r="X39" s="8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99</v>
      </c>
      <c r="V40">
        <v>2</v>
      </c>
      <c r="W40">
        <v>0</v>
      </c>
      <c r="X40" s="8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100</v>
      </c>
      <c r="V41">
        <v>2</v>
      </c>
      <c r="W41">
        <v>0</v>
      </c>
      <c r="X41" s="8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101</v>
      </c>
      <c r="V42">
        <v>2</v>
      </c>
      <c r="W42">
        <v>0</v>
      </c>
      <c r="X42" s="8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102</v>
      </c>
      <c r="V43">
        <v>2</v>
      </c>
      <c r="W43">
        <v>0</v>
      </c>
      <c r="X43" s="8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103</v>
      </c>
      <c r="V44">
        <v>2</v>
      </c>
      <c r="W44">
        <v>0</v>
      </c>
      <c r="X44" s="8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120</v>
      </c>
      <c r="V45">
        <v>2</v>
      </c>
      <c r="W45">
        <v>0</v>
      </c>
      <c r="X45" s="8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105</v>
      </c>
      <c r="V46">
        <v>2</v>
      </c>
      <c r="W46">
        <v>0</v>
      </c>
      <c r="X46" s="8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106</v>
      </c>
      <c r="V47">
        <v>2</v>
      </c>
      <c r="W47">
        <v>0</v>
      </c>
      <c r="X47" s="8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107</v>
      </c>
      <c r="V48">
        <v>2</v>
      </c>
      <c r="W48">
        <v>0</v>
      </c>
      <c r="X48" s="8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108</v>
      </c>
      <c r="V49">
        <v>2</v>
      </c>
      <c r="W49">
        <v>0</v>
      </c>
      <c r="X49" s="8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109</v>
      </c>
      <c r="V50">
        <v>2</v>
      </c>
      <c r="W50">
        <v>0</v>
      </c>
      <c r="X50" s="8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110</v>
      </c>
      <c r="V51">
        <v>2</v>
      </c>
      <c r="W51">
        <v>0</v>
      </c>
      <c r="X51" s="8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111</v>
      </c>
      <c r="V52">
        <v>2</v>
      </c>
      <c r="W52">
        <v>0</v>
      </c>
      <c r="X52" s="8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112</v>
      </c>
      <c r="V53">
        <v>2</v>
      </c>
      <c r="W53">
        <v>0</v>
      </c>
      <c r="X53" s="8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89</v>
      </c>
      <c r="V54">
        <v>0</v>
      </c>
      <c r="W54">
        <v>1</v>
      </c>
      <c r="X54" s="8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90</v>
      </c>
      <c r="V55">
        <v>0</v>
      </c>
      <c r="W55">
        <v>1</v>
      </c>
      <c r="X55" s="8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91</v>
      </c>
      <c r="V56">
        <v>0</v>
      </c>
      <c r="W56">
        <v>1</v>
      </c>
      <c r="X56" s="8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121</v>
      </c>
      <c r="V57">
        <v>0</v>
      </c>
      <c r="W57">
        <v>1</v>
      </c>
      <c r="X57" s="8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93</v>
      </c>
      <c r="V58">
        <v>2</v>
      </c>
      <c r="W58">
        <v>0</v>
      </c>
      <c r="X58" s="8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122</v>
      </c>
      <c r="V59">
        <v>2</v>
      </c>
      <c r="W59">
        <v>0</v>
      </c>
      <c r="X59" s="8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95</v>
      </c>
      <c r="V60">
        <v>2</v>
      </c>
      <c r="W60">
        <v>0</v>
      </c>
      <c r="X60" s="8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96</v>
      </c>
      <c r="V61">
        <v>2</v>
      </c>
      <c r="W61">
        <v>0</v>
      </c>
      <c r="X61" s="8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119</v>
      </c>
      <c r="V62">
        <v>2</v>
      </c>
      <c r="W62">
        <v>0</v>
      </c>
      <c r="X62" s="8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98</v>
      </c>
      <c r="V63">
        <v>2</v>
      </c>
      <c r="W63">
        <v>0</v>
      </c>
      <c r="X63" s="8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99</v>
      </c>
      <c r="V64">
        <v>2</v>
      </c>
      <c r="W64">
        <v>0</v>
      </c>
      <c r="X64" s="8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100</v>
      </c>
      <c r="V65">
        <v>2</v>
      </c>
      <c r="W65">
        <v>0</v>
      </c>
      <c r="X65" s="8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101</v>
      </c>
      <c r="V66">
        <v>2</v>
      </c>
      <c r="W66">
        <v>0</v>
      </c>
      <c r="X66" s="8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102</v>
      </c>
      <c r="V67">
        <v>2</v>
      </c>
      <c r="W67">
        <v>0</v>
      </c>
      <c r="X67" s="8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123</v>
      </c>
      <c r="V68">
        <v>2</v>
      </c>
      <c r="W68">
        <v>0</v>
      </c>
      <c r="X68" s="8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124</v>
      </c>
      <c r="V69">
        <v>2</v>
      </c>
      <c r="W69">
        <v>0</v>
      </c>
      <c r="X69" s="8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105</v>
      </c>
      <c r="V70">
        <v>2</v>
      </c>
      <c r="W70">
        <v>0</v>
      </c>
      <c r="X70" s="8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125</v>
      </c>
      <c r="V71">
        <v>2</v>
      </c>
      <c r="W71">
        <v>0</v>
      </c>
      <c r="X71" s="8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107</v>
      </c>
      <c r="V72">
        <v>2</v>
      </c>
      <c r="W72">
        <v>0</v>
      </c>
      <c r="X72" s="8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108</v>
      </c>
      <c r="V73">
        <v>2</v>
      </c>
      <c r="W73">
        <v>0</v>
      </c>
      <c r="X73" s="8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109</v>
      </c>
      <c r="V74">
        <v>2</v>
      </c>
      <c r="W74">
        <v>0</v>
      </c>
      <c r="X74" s="8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110</v>
      </c>
      <c r="V75">
        <v>2</v>
      </c>
      <c r="W75">
        <v>0</v>
      </c>
      <c r="X75" s="8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111</v>
      </c>
      <c r="V76">
        <v>2</v>
      </c>
      <c r="W76">
        <v>0</v>
      </c>
      <c r="X76" s="8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112</v>
      </c>
      <c r="V77">
        <v>2</v>
      </c>
      <c r="W77">
        <v>0</v>
      </c>
      <c r="X77" s="8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89</v>
      </c>
      <c r="V78">
        <v>0</v>
      </c>
      <c r="W78">
        <v>1</v>
      </c>
      <c r="X78" s="8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91</v>
      </c>
      <c r="V79">
        <v>0</v>
      </c>
      <c r="W79">
        <v>1</v>
      </c>
      <c r="X79" s="8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126</v>
      </c>
      <c r="V80">
        <v>2</v>
      </c>
      <c r="W80">
        <v>0</v>
      </c>
      <c r="X80" s="8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127</v>
      </c>
      <c r="V81">
        <v>2</v>
      </c>
      <c r="W81">
        <v>0</v>
      </c>
      <c r="X81" s="8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128</v>
      </c>
      <c r="V82">
        <v>2</v>
      </c>
      <c r="W82">
        <v>0</v>
      </c>
      <c r="X82" s="8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129</v>
      </c>
      <c r="V83">
        <v>2</v>
      </c>
      <c r="W83">
        <v>0</v>
      </c>
      <c r="X83" s="8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130</v>
      </c>
      <c r="V84">
        <v>2</v>
      </c>
      <c r="W84">
        <v>0</v>
      </c>
      <c r="X84" s="8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131</v>
      </c>
      <c r="V85">
        <v>2</v>
      </c>
      <c r="W85">
        <v>0</v>
      </c>
      <c r="X85" s="8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132</v>
      </c>
      <c r="V86">
        <v>2</v>
      </c>
      <c r="W86">
        <v>0</v>
      </c>
      <c r="X86" s="8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2ED4-E349-484B-917D-7C48426B3EF4}">
  <dimension ref="A1:M17"/>
  <sheetViews>
    <sheetView topLeftCell="A13" workbookViewId="0">
      <selection activeCell="G9" sqref="G9"/>
    </sheetView>
  </sheetViews>
  <sheetFormatPr defaultRowHeight="12.75" x14ac:dyDescent="0.2"/>
  <cols>
    <col min="1" max="1" width="24.85546875" customWidth="1"/>
    <col min="2" max="2" width="24.5703125" customWidth="1"/>
    <col min="3" max="3" width="14.85546875" customWidth="1"/>
    <col min="4" max="4" width="18.85546875" customWidth="1"/>
    <col min="5" max="5" width="12.28515625" customWidth="1"/>
    <col min="6" max="6" width="10.85546875" customWidth="1"/>
    <col min="7" max="7" width="13.7109375" customWidth="1"/>
  </cols>
  <sheetData>
    <row r="1" spans="1:13" ht="15.75" x14ac:dyDescent="0.25">
      <c r="H1" s="49" t="s">
        <v>506</v>
      </c>
      <c r="I1" s="49"/>
      <c r="J1" s="49"/>
      <c r="K1" s="49"/>
      <c r="L1" s="49"/>
      <c r="M1" s="49"/>
    </row>
    <row r="2" spans="1:13" ht="15.75" x14ac:dyDescent="0.25">
      <c r="D2" s="244" t="s">
        <v>377</v>
      </c>
      <c r="E2" s="244"/>
      <c r="F2" s="244"/>
      <c r="G2" s="244"/>
      <c r="H2" s="244"/>
      <c r="I2" s="244"/>
      <c r="J2" s="49"/>
      <c r="K2" s="49"/>
      <c r="L2" s="49"/>
      <c r="M2" s="49"/>
    </row>
    <row r="3" spans="1:13" ht="15.75" x14ac:dyDescent="0.25">
      <c r="D3" s="244" t="s">
        <v>233</v>
      </c>
      <c r="E3" s="244"/>
      <c r="F3" s="244"/>
      <c r="G3" s="244"/>
      <c r="H3" s="244"/>
      <c r="I3" s="244"/>
      <c r="J3" s="49"/>
      <c r="K3" s="49"/>
      <c r="L3" s="49"/>
      <c r="M3" s="49"/>
    </row>
    <row r="4" spans="1:13" ht="15.75" x14ac:dyDescent="0.25">
      <c r="E4" s="244" t="s">
        <v>551</v>
      </c>
      <c r="F4" s="244"/>
      <c r="G4" s="244"/>
      <c r="H4" s="244"/>
      <c r="I4" s="244"/>
      <c r="J4" s="49"/>
      <c r="K4" s="49"/>
      <c r="L4" s="49"/>
      <c r="M4" s="49"/>
    </row>
    <row r="8" spans="1:13" ht="80.25" customHeight="1" x14ac:dyDescent="0.2">
      <c r="A8" s="310" t="s">
        <v>544</v>
      </c>
      <c r="B8" s="310"/>
      <c r="C8" s="310"/>
      <c r="D8" s="310"/>
      <c r="E8" s="310"/>
      <c r="F8" s="310"/>
      <c r="G8" s="310"/>
    </row>
    <row r="9" spans="1:13" ht="120" x14ac:dyDescent="0.2">
      <c r="A9" s="187" t="s">
        <v>519</v>
      </c>
      <c r="B9" s="187" t="s">
        <v>520</v>
      </c>
      <c r="C9" s="187" t="s">
        <v>521</v>
      </c>
      <c r="D9" s="187" t="s">
        <v>522</v>
      </c>
      <c r="E9" s="187" t="s">
        <v>523</v>
      </c>
      <c r="F9" s="187" t="s">
        <v>524</v>
      </c>
      <c r="G9" s="187" t="s">
        <v>525</v>
      </c>
    </row>
    <row r="10" spans="1:13" x14ac:dyDescent="0.2">
      <c r="A10" s="188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</row>
    <row r="11" spans="1:13" ht="15" x14ac:dyDescent="0.2">
      <c r="A11" s="189" t="s">
        <v>526</v>
      </c>
      <c r="B11" s="190">
        <f>B13+B14+B15+B16+B17</f>
        <v>9</v>
      </c>
      <c r="C11" s="191">
        <f>C13+C14+C15+C16+C17</f>
        <v>7046.2000000000007</v>
      </c>
      <c r="D11" s="191">
        <f>D13+D14+D15+D16+D17</f>
        <v>5035</v>
      </c>
      <c r="E11" s="191">
        <f t="shared" ref="E11" si="0">D11/C11*100</f>
        <v>71.456955522125398</v>
      </c>
      <c r="F11" s="191">
        <f>D11/B11/6</f>
        <v>93.240740740740748</v>
      </c>
      <c r="G11" s="192"/>
    </row>
    <row r="12" spans="1:13" x14ac:dyDescent="0.2">
      <c r="A12" s="193" t="s">
        <v>527</v>
      </c>
      <c r="B12" s="194"/>
      <c r="C12" s="195"/>
      <c r="D12" s="195"/>
      <c r="E12" s="195"/>
      <c r="F12" s="195"/>
      <c r="G12" s="188"/>
    </row>
    <row r="13" spans="1:13" ht="57.75" customHeight="1" x14ac:dyDescent="0.2">
      <c r="A13" s="193" t="s">
        <v>163</v>
      </c>
      <c r="B13" s="194">
        <v>1</v>
      </c>
      <c r="C13" s="195">
        <v>1059</v>
      </c>
      <c r="D13" s="195">
        <v>868</v>
      </c>
      <c r="E13" s="195">
        <f>D13/C13*100</f>
        <v>81.964117091595838</v>
      </c>
      <c r="F13" s="195">
        <f>D13/B13/9</f>
        <v>96.444444444444443</v>
      </c>
      <c r="G13" s="188"/>
    </row>
    <row r="14" spans="1:13" ht="45.75" customHeight="1" x14ac:dyDescent="0.2">
      <c r="A14" s="193" t="s">
        <v>528</v>
      </c>
      <c r="B14" s="194">
        <v>2</v>
      </c>
      <c r="C14" s="195">
        <v>1569.1</v>
      </c>
      <c r="D14" s="195">
        <v>1152</v>
      </c>
      <c r="E14" s="195">
        <f>D14/C14*100</f>
        <v>73.417882862787593</v>
      </c>
      <c r="F14" s="195">
        <f>D14/B14/9</f>
        <v>64</v>
      </c>
      <c r="G14" s="188"/>
    </row>
    <row r="15" spans="1:13" ht="75.75" customHeight="1" x14ac:dyDescent="0.2">
      <c r="A15" s="193" t="s">
        <v>529</v>
      </c>
      <c r="B15" s="194">
        <v>2</v>
      </c>
      <c r="C15" s="195">
        <v>896.7</v>
      </c>
      <c r="D15" s="195">
        <v>718</v>
      </c>
      <c r="E15" s="195">
        <f>D15/C15*100</f>
        <v>80.07137281141965</v>
      </c>
      <c r="F15" s="195">
        <f>D15/B15/9</f>
        <v>39.888888888888886</v>
      </c>
      <c r="G15" s="188"/>
    </row>
    <row r="16" spans="1:13" ht="68.25" customHeight="1" x14ac:dyDescent="0.2">
      <c r="A16" s="193" t="s">
        <v>530</v>
      </c>
      <c r="B16" s="194">
        <v>2</v>
      </c>
      <c r="C16" s="195">
        <v>1812</v>
      </c>
      <c r="D16" s="195">
        <v>1321</v>
      </c>
      <c r="E16" s="195">
        <f>D16/C16*100</f>
        <v>72.902869757174386</v>
      </c>
      <c r="F16" s="195">
        <f>D16/B16/9</f>
        <v>73.388888888888886</v>
      </c>
      <c r="G16" s="188"/>
    </row>
    <row r="17" spans="1:7" x14ac:dyDescent="0.2">
      <c r="A17" s="193" t="s">
        <v>531</v>
      </c>
      <c r="B17" s="194">
        <v>2</v>
      </c>
      <c r="C17" s="195">
        <v>1709.4</v>
      </c>
      <c r="D17" s="195">
        <v>976</v>
      </c>
      <c r="E17" s="195">
        <f>D17/C17*100</f>
        <v>57.096057096057095</v>
      </c>
      <c r="F17" s="195">
        <f>D17/B17/9</f>
        <v>54.222222222222221</v>
      </c>
      <c r="G17" s="188"/>
    </row>
  </sheetData>
  <mergeCells count="4">
    <mergeCell ref="A8:G8"/>
    <mergeCell ref="D2:I2"/>
    <mergeCell ref="D3:I3"/>
    <mergeCell ref="E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abSelected="1" topLeftCell="A47" workbookViewId="0">
      <selection activeCell="H55" sqref="H55:I55"/>
    </sheetView>
  </sheetViews>
  <sheetFormatPr defaultRowHeight="12.75" x14ac:dyDescent="0.2"/>
  <cols>
    <col min="2" max="2" width="15.42578125" customWidth="1"/>
    <col min="7" max="7" width="18.85546875" customWidth="1"/>
    <col min="9" max="9" width="9" customWidth="1"/>
    <col min="11" max="11" width="7.28515625" customWidth="1"/>
    <col min="12" max="12" width="13.7109375" customWidth="1"/>
  </cols>
  <sheetData>
    <row r="1" spans="1:12" ht="15.75" x14ac:dyDescent="0.25">
      <c r="H1" s="244" t="s">
        <v>231</v>
      </c>
      <c r="I1" s="244"/>
      <c r="J1" s="244"/>
      <c r="K1" s="244"/>
      <c r="L1" s="244"/>
    </row>
    <row r="2" spans="1:12" ht="15.75" x14ac:dyDescent="0.25">
      <c r="G2" s="244" t="s">
        <v>377</v>
      </c>
      <c r="H2" s="244"/>
      <c r="I2" s="244"/>
      <c r="J2" s="244"/>
      <c r="K2" s="244"/>
      <c r="L2" s="244"/>
    </row>
    <row r="3" spans="1:12" ht="15.75" x14ac:dyDescent="0.25">
      <c r="G3" s="244" t="s">
        <v>233</v>
      </c>
      <c r="H3" s="244"/>
      <c r="I3" s="244"/>
      <c r="J3" s="244"/>
      <c r="K3" s="244"/>
      <c r="L3" s="244"/>
    </row>
    <row r="4" spans="1:12" ht="15.75" x14ac:dyDescent="0.25">
      <c r="G4" s="244" t="s">
        <v>545</v>
      </c>
      <c r="H4" s="244"/>
      <c r="I4" s="244"/>
      <c r="J4" s="244"/>
      <c r="K4" s="244"/>
      <c r="L4" s="244"/>
    </row>
    <row r="6" spans="1:12" ht="45.75" customHeight="1" x14ac:dyDescent="0.2">
      <c r="A6" s="245" t="s">
        <v>532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ht="15.75" x14ac:dyDescent="0.25">
      <c r="A7" s="49"/>
      <c r="B7" s="49"/>
      <c r="C7" s="49"/>
      <c r="D7" s="49"/>
      <c r="E7" s="49"/>
      <c r="F7" s="49"/>
      <c r="G7" s="49"/>
      <c r="H7" s="49"/>
      <c r="K7" s="246" t="s">
        <v>204</v>
      </c>
      <c r="L7" s="246"/>
    </row>
    <row r="8" spans="1:12" ht="31.5" x14ac:dyDescent="0.2">
      <c r="A8" s="205" t="s">
        <v>282</v>
      </c>
      <c r="B8" s="206"/>
      <c r="C8" s="205" t="s">
        <v>283</v>
      </c>
      <c r="D8" s="250"/>
      <c r="E8" s="250"/>
      <c r="F8" s="250"/>
      <c r="G8" s="206"/>
      <c r="H8" s="205" t="s">
        <v>367</v>
      </c>
      <c r="I8" s="206"/>
      <c r="J8" s="205" t="s">
        <v>206</v>
      </c>
      <c r="K8" s="206"/>
      <c r="L8" s="94" t="s">
        <v>284</v>
      </c>
    </row>
    <row r="9" spans="1:12" ht="15.75" x14ac:dyDescent="0.25">
      <c r="A9" s="251">
        <v>1</v>
      </c>
      <c r="B9" s="252"/>
      <c r="C9" s="251">
        <v>2</v>
      </c>
      <c r="D9" s="253"/>
      <c r="E9" s="253"/>
      <c r="F9" s="253"/>
      <c r="G9" s="252"/>
      <c r="H9" s="251">
        <v>3</v>
      </c>
      <c r="I9" s="252"/>
      <c r="J9" s="251">
        <v>3</v>
      </c>
      <c r="K9" s="252"/>
      <c r="L9" s="95"/>
    </row>
    <row r="10" spans="1:12" ht="15.75" x14ac:dyDescent="0.25">
      <c r="A10" s="218" t="s">
        <v>285</v>
      </c>
      <c r="B10" s="199"/>
      <c r="C10" s="231" t="s">
        <v>286</v>
      </c>
      <c r="D10" s="232"/>
      <c r="E10" s="232"/>
      <c r="F10" s="232"/>
      <c r="G10" s="233"/>
      <c r="H10" s="203">
        <f>H11+H14+H20+H23+H30+H36</f>
        <v>16391.774000000001</v>
      </c>
      <c r="I10" s="204"/>
      <c r="J10" s="203">
        <f>J11+J14+J20+J23+J26+J28</f>
        <v>13455.5193</v>
      </c>
      <c r="K10" s="204"/>
      <c r="L10" s="100">
        <f t="shared" ref="L10:L51" si="0">J10/H10*100</f>
        <v>82.087023039727114</v>
      </c>
    </row>
    <row r="11" spans="1:12" ht="15.75" x14ac:dyDescent="0.25">
      <c r="A11" s="218" t="s">
        <v>287</v>
      </c>
      <c r="B11" s="199"/>
      <c r="C11" s="231" t="s">
        <v>288</v>
      </c>
      <c r="D11" s="232"/>
      <c r="E11" s="232"/>
      <c r="F11" s="232"/>
      <c r="G11" s="233"/>
      <c r="H11" s="203">
        <f>H13</f>
        <v>15820</v>
      </c>
      <c r="I11" s="204"/>
      <c r="J11" s="203">
        <f>J13</f>
        <v>12954.684499999999</v>
      </c>
      <c r="K11" s="204"/>
      <c r="L11" s="100">
        <f t="shared" si="0"/>
        <v>81.888018331226291</v>
      </c>
    </row>
    <row r="12" spans="1:12" ht="15.75" x14ac:dyDescent="0.25">
      <c r="A12" s="205" t="s">
        <v>289</v>
      </c>
      <c r="B12" s="206"/>
      <c r="C12" s="247" t="s">
        <v>290</v>
      </c>
      <c r="D12" s="248"/>
      <c r="E12" s="248"/>
      <c r="F12" s="248"/>
      <c r="G12" s="249"/>
      <c r="H12" s="210">
        <v>15820</v>
      </c>
      <c r="I12" s="211"/>
      <c r="J12" s="210">
        <f>J13</f>
        <v>12954.684499999999</v>
      </c>
      <c r="K12" s="211"/>
      <c r="L12" s="96">
        <f t="shared" si="0"/>
        <v>81.888018331226291</v>
      </c>
    </row>
    <row r="13" spans="1:12" ht="88.5" customHeight="1" x14ac:dyDescent="0.2">
      <c r="A13" s="205" t="s">
        <v>291</v>
      </c>
      <c r="B13" s="206"/>
      <c r="C13" s="228" t="s">
        <v>292</v>
      </c>
      <c r="D13" s="229"/>
      <c r="E13" s="229"/>
      <c r="F13" s="229"/>
      <c r="G13" s="230"/>
      <c r="H13" s="242">
        <v>15820</v>
      </c>
      <c r="I13" s="243"/>
      <c r="J13" s="242">
        <v>12954.684499999999</v>
      </c>
      <c r="K13" s="243"/>
      <c r="L13" s="97">
        <f t="shared" si="0"/>
        <v>81.888018331226291</v>
      </c>
    </row>
    <row r="14" spans="1:12" ht="15.75" x14ac:dyDescent="0.2">
      <c r="A14" s="218" t="s">
        <v>293</v>
      </c>
      <c r="B14" s="199"/>
      <c r="C14" s="231" t="s">
        <v>294</v>
      </c>
      <c r="D14" s="232"/>
      <c r="E14" s="232"/>
      <c r="F14" s="232"/>
      <c r="G14" s="233"/>
      <c r="H14" s="203">
        <f>H15+H16</f>
        <v>80</v>
      </c>
      <c r="I14" s="204"/>
      <c r="J14" s="203">
        <f>J15+J16</f>
        <v>77.196509999999989</v>
      </c>
      <c r="K14" s="204"/>
      <c r="L14" s="99">
        <f t="shared" si="0"/>
        <v>96.495637499999987</v>
      </c>
    </row>
    <row r="15" spans="1:12" ht="50.25" customHeight="1" x14ac:dyDescent="0.2">
      <c r="A15" s="205" t="s">
        <v>295</v>
      </c>
      <c r="B15" s="206"/>
      <c r="C15" s="228" t="s">
        <v>296</v>
      </c>
      <c r="D15" s="229"/>
      <c r="E15" s="229"/>
      <c r="F15" s="229"/>
      <c r="G15" s="230"/>
      <c r="H15" s="210">
        <v>18</v>
      </c>
      <c r="I15" s="211"/>
      <c r="J15" s="210">
        <v>33.580069999999999</v>
      </c>
      <c r="K15" s="211"/>
      <c r="L15" s="98">
        <f t="shared" si="0"/>
        <v>186.55594444444444</v>
      </c>
    </row>
    <row r="16" spans="1:12" ht="15.75" x14ac:dyDescent="0.2">
      <c r="A16" s="218" t="s">
        <v>297</v>
      </c>
      <c r="B16" s="199"/>
      <c r="C16" s="255" t="s">
        <v>420</v>
      </c>
      <c r="D16" s="256"/>
      <c r="E16" s="256"/>
      <c r="F16" s="256"/>
      <c r="G16" s="257"/>
      <c r="H16" s="203">
        <f>H17+H18</f>
        <v>62</v>
      </c>
      <c r="I16" s="204"/>
      <c r="J16" s="203">
        <f>J17+J18</f>
        <v>43.616439999999997</v>
      </c>
      <c r="K16" s="204"/>
      <c r="L16" s="99">
        <f t="shared" si="0"/>
        <v>70.349096774193541</v>
      </c>
    </row>
    <row r="17" spans="1:12" ht="33.75" customHeight="1" x14ac:dyDescent="0.2">
      <c r="A17" s="205" t="s">
        <v>298</v>
      </c>
      <c r="B17" s="206"/>
      <c r="C17" s="239" t="s">
        <v>299</v>
      </c>
      <c r="D17" s="240"/>
      <c r="E17" s="240"/>
      <c r="F17" s="240"/>
      <c r="G17" s="241"/>
      <c r="H17" s="242">
        <v>58</v>
      </c>
      <c r="I17" s="243"/>
      <c r="J17" s="242">
        <v>40.881</v>
      </c>
      <c r="K17" s="243"/>
      <c r="L17" s="98">
        <f t="shared" si="0"/>
        <v>70.484482758620686</v>
      </c>
    </row>
    <row r="18" spans="1:12" ht="15.75" x14ac:dyDescent="0.2">
      <c r="A18" s="205" t="s">
        <v>300</v>
      </c>
      <c r="B18" s="206"/>
      <c r="C18" s="239" t="s">
        <v>301</v>
      </c>
      <c r="D18" s="240"/>
      <c r="E18" s="240"/>
      <c r="F18" s="240"/>
      <c r="G18" s="241"/>
      <c r="H18" s="242">
        <f>H19</f>
        <v>4</v>
      </c>
      <c r="I18" s="243"/>
      <c r="J18" s="242">
        <f>J19</f>
        <v>2.7354400000000001</v>
      </c>
      <c r="K18" s="243"/>
      <c r="L18" s="98">
        <f t="shared" si="0"/>
        <v>68.385999999999996</v>
      </c>
    </row>
    <row r="19" spans="1:12" ht="46.5" customHeight="1" x14ac:dyDescent="0.25">
      <c r="A19" s="205" t="s">
        <v>302</v>
      </c>
      <c r="B19" s="206"/>
      <c r="C19" s="215" t="s">
        <v>303</v>
      </c>
      <c r="D19" s="216"/>
      <c r="E19" s="216"/>
      <c r="F19" s="216"/>
      <c r="G19" s="217"/>
      <c r="H19" s="242">
        <v>4</v>
      </c>
      <c r="I19" s="243"/>
      <c r="J19" s="242">
        <v>2.7354400000000001</v>
      </c>
      <c r="K19" s="243"/>
      <c r="L19" s="98">
        <f t="shared" si="0"/>
        <v>68.385999999999996</v>
      </c>
    </row>
    <row r="20" spans="1:12" ht="15.75" x14ac:dyDescent="0.2">
      <c r="A20" s="218" t="s">
        <v>304</v>
      </c>
      <c r="B20" s="199"/>
      <c r="C20" s="231" t="s">
        <v>305</v>
      </c>
      <c r="D20" s="232"/>
      <c r="E20" s="232"/>
      <c r="F20" s="232"/>
      <c r="G20" s="233"/>
      <c r="H20" s="203">
        <f>H22</f>
        <v>20</v>
      </c>
      <c r="I20" s="204"/>
      <c r="J20" s="203">
        <f>J22</f>
        <v>5.28</v>
      </c>
      <c r="K20" s="204"/>
      <c r="L20" s="99">
        <f t="shared" si="0"/>
        <v>26.400000000000002</v>
      </c>
    </row>
    <row r="21" spans="1:12" ht="51.75" customHeight="1" x14ac:dyDescent="0.2">
      <c r="A21" s="205" t="s">
        <v>306</v>
      </c>
      <c r="B21" s="206"/>
      <c r="C21" s="239" t="s">
        <v>307</v>
      </c>
      <c r="D21" s="240"/>
      <c r="E21" s="240"/>
      <c r="F21" s="240"/>
      <c r="G21" s="241"/>
      <c r="H21" s="210">
        <f>H22</f>
        <v>20</v>
      </c>
      <c r="I21" s="211"/>
      <c r="J21" s="210">
        <f>J22</f>
        <v>5.28</v>
      </c>
      <c r="K21" s="211"/>
      <c r="L21" s="98">
        <f t="shared" si="0"/>
        <v>26.400000000000002</v>
      </c>
    </row>
    <row r="22" spans="1:12" ht="81.75" customHeight="1" x14ac:dyDescent="0.25">
      <c r="A22" s="205" t="s">
        <v>308</v>
      </c>
      <c r="B22" s="206"/>
      <c r="C22" s="215" t="s">
        <v>309</v>
      </c>
      <c r="D22" s="216"/>
      <c r="E22" s="216"/>
      <c r="F22" s="216"/>
      <c r="G22" s="217"/>
      <c r="H22" s="210">
        <v>20</v>
      </c>
      <c r="I22" s="211"/>
      <c r="J22" s="210">
        <v>5.28</v>
      </c>
      <c r="K22" s="211"/>
      <c r="L22" s="98">
        <f t="shared" si="0"/>
        <v>26.400000000000002</v>
      </c>
    </row>
    <row r="23" spans="1:12" s="66" customFormat="1" ht="52.5" customHeight="1" x14ac:dyDescent="0.25">
      <c r="A23" s="218" t="s">
        <v>310</v>
      </c>
      <c r="B23" s="199"/>
      <c r="C23" s="225" t="s">
        <v>311</v>
      </c>
      <c r="D23" s="226"/>
      <c r="E23" s="226"/>
      <c r="F23" s="226"/>
      <c r="G23" s="227"/>
      <c r="H23" s="203">
        <f>H25</f>
        <v>471.774</v>
      </c>
      <c r="I23" s="204"/>
      <c r="J23" s="203">
        <f>25:25</f>
        <v>360.37529000000001</v>
      </c>
      <c r="K23" s="204"/>
      <c r="L23" s="99">
        <f>L25</f>
        <v>76.387272295633082</v>
      </c>
    </row>
    <row r="24" spans="1:12" ht="114" customHeight="1" x14ac:dyDescent="0.25">
      <c r="A24" s="205" t="s">
        <v>312</v>
      </c>
      <c r="B24" s="206"/>
      <c r="C24" s="215" t="s">
        <v>313</v>
      </c>
      <c r="D24" s="216"/>
      <c r="E24" s="216"/>
      <c r="F24" s="216"/>
      <c r="G24" s="217"/>
      <c r="H24" s="210">
        <v>0</v>
      </c>
      <c r="I24" s="211"/>
      <c r="J24" s="210">
        <v>0</v>
      </c>
      <c r="K24" s="211"/>
      <c r="L24" s="98">
        <v>0</v>
      </c>
    </row>
    <row r="25" spans="1:12" ht="82.5" customHeight="1" x14ac:dyDescent="0.25">
      <c r="A25" s="205" t="s">
        <v>314</v>
      </c>
      <c r="B25" s="206"/>
      <c r="C25" s="215" t="s">
        <v>315</v>
      </c>
      <c r="D25" s="216"/>
      <c r="E25" s="216"/>
      <c r="F25" s="216"/>
      <c r="G25" s="217"/>
      <c r="H25" s="210">
        <v>471.774</v>
      </c>
      <c r="I25" s="211"/>
      <c r="J25" s="210">
        <v>360.37529000000001</v>
      </c>
      <c r="K25" s="211"/>
      <c r="L25" s="98">
        <f>J25*100/H25</f>
        <v>76.387272295633082</v>
      </c>
    </row>
    <row r="26" spans="1:12" ht="82.5" customHeight="1" x14ac:dyDescent="0.2">
      <c r="A26" s="198">
        <v>1.13E+16</v>
      </c>
      <c r="B26" s="199"/>
      <c r="C26" s="218" t="s">
        <v>533</v>
      </c>
      <c r="D26" s="234"/>
      <c r="E26" s="234"/>
      <c r="F26" s="234"/>
      <c r="G26" s="199"/>
      <c r="H26" s="203">
        <f>H27</f>
        <v>0</v>
      </c>
      <c r="I26" s="204"/>
      <c r="J26" s="203">
        <f>J27</f>
        <v>7.9829999999999997</v>
      </c>
      <c r="K26" s="204"/>
      <c r="L26" s="99">
        <v>0</v>
      </c>
    </row>
    <row r="27" spans="1:12" ht="82.5" customHeight="1" x14ac:dyDescent="0.2">
      <c r="A27" s="238">
        <v>1.13019951000001E+16</v>
      </c>
      <c r="B27" s="254"/>
      <c r="C27" s="205" t="s">
        <v>534</v>
      </c>
      <c r="D27" s="234"/>
      <c r="E27" s="234"/>
      <c r="F27" s="234"/>
      <c r="G27" s="199"/>
      <c r="H27" s="210">
        <v>0</v>
      </c>
      <c r="I27" s="211"/>
      <c r="J27" s="210">
        <v>7.9829999999999997</v>
      </c>
      <c r="K27" s="211"/>
      <c r="L27" s="98">
        <v>0</v>
      </c>
    </row>
    <row r="28" spans="1:12" ht="42" customHeight="1" x14ac:dyDescent="0.25">
      <c r="A28" s="198">
        <v>1.14E+16</v>
      </c>
      <c r="B28" s="199"/>
      <c r="C28" s="200" t="s">
        <v>508</v>
      </c>
      <c r="D28" s="201"/>
      <c r="E28" s="201"/>
      <c r="F28" s="201"/>
      <c r="G28" s="202"/>
      <c r="H28" s="203">
        <f>H29</f>
        <v>0</v>
      </c>
      <c r="I28" s="204"/>
      <c r="J28" s="203">
        <f>J29</f>
        <v>50</v>
      </c>
      <c r="K28" s="204"/>
      <c r="L28" s="99">
        <v>0</v>
      </c>
    </row>
    <row r="29" spans="1:12" ht="123.75" customHeight="1" x14ac:dyDescent="0.25">
      <c r="A29" s="238">
        <v>1.14020531000004E+16</v>
      </c>
      <c r="B29" s="206"/>
      <c r="C29" s="207" t="s">
        <v>509</v>
      </c>
      <c r="D29" s="208"/>
      <c r="E29" s="208"/>
      <c r="F29" s="208"/>
      <c r="G29" s="209"/>
      <c r="H29" s="210">
        <v>0</v>
      </c>
      <c r="I29" s="211"/>
      <c r="J29" s="210">
        <v>50</v>
      </c>
      <c r="K29" s="211"/>
      <c r="L29" s="98">
        <v>0</v>
      </c>
    </row>
    <row r="30" spans="1:12" ht="27" customHeight="1" x14ac:dyDescent="0.2">
      <c r="A30" s="218" t="s">
        <v>336</v>
      </c>
      <c r="B30" s="199"/>
      <c r="C30" s="218" t="s">
        <v>337</v>
      </c>
      <c r="D30" s="234"/>
      <c r="E30" s="234"/>
      <c r="F30" s="234"/>
      <c r="G30" s="199"/>
      <c r="H30" s="203">
        <f>H31</f>
        <v>0</v>
      </c>
      <c r="I30" s="204"/>
      <c r="J30" s="203">
        <f>J31</f>
        <v>0</v>
      </c>
      <c r="K30" s="204"/>
      <c r="L30" s="99">
        <v>0</v>
      </c>
    </row>
    <row r="31" spans="1:12" ht="45.75" customHeight="1" x14ac:dyDescent="0.2">
      <c r="A31" s="205" t="s">
        <v>368</v>
      </c>
      <c r="B31" s="206"/>
      <c r="C31" s="235" t="s">
        <v>369</v>
      </c>
      <c r="D31" s="236"/>
      <c r="E31" s="236"/>
      <c r="F31" s="236"/>
      <c r="G31" s="237"/>
      <c r="H31" s="210">
        <v>0</v>
      </c>
      <c r="I31" s="211"/>
      <c r="J31" s="210">
        <v>0</v>
      </c>
      <c r="K31" s="211"/>
      <c r="L31" s="98">
        <v>0</v>
      </c>
    </row>
    <row r="32" spans="1:12" ht="49.5" customHeight="1" x14ac:dyDescent="0.2">
      <c r="A32" s="205" t="s">
        <v>370</v>
      </c>
      <c r="B32" s="206"/>
      <c r="C32" s="235" t="s">
        <v>371</v>
      </c>
      <c r="D32" s="236"/>
      <c r="E32" s="236"/>
      <c r="F32" s="236"/>
      <c r="G32" s="237"/>
      <c r="H32" s="210">
        <v>0</v>
      </c>
      <c r="I32" s="211"/>
      <c r="J32" s="210">
        <v>0</v>
      </c>
      <c r="K32" s="211"/>
      <c r="L32" s="98">
        <v>0</v>
      </c>
    </row>
    <row r="33" spans="1:12" ht="15.75" x14ac:dyDescent="0.2">
      <c r="A33" s="218" t="s">
        <v>316</v>
      </c>
      <c r="B33" s="199"/>
      <c r="C33" s="231" t="s">
        <v>317</v>
      </c>
      <c r="D33" s="232"/>
      <c r="E33" s="232"/>
      <c r="F33" s="232"/>
      <c r="G33" s="233"/>
      <c r="H33" s="203">
        <f>H34+H36</f>
        <v>0</v>
      </c>
      <c r="I33" s="204"/>
      <c r="J33" s="203">
        <f>J34+J36</f>
        <v>0</v>
      </c>
      <c r="K33" s="204"/>
      <c r="L33" s="99">
        <v>0</v>
      </c>
    </row>
    <row r="34" spans="1:12" ht="15.75" hidden="1" x14ac:dyDescent="0.25">
      <c r="A34" s="205" t="s">
        <v>318</v>
      </c>
      <c r="B34" s="206"/>
      <c r="C34" s="212" t="s">
        <v>319</v>
      </c>
      <c r="D34" s="213"/>
      <c r="E34" s="213"/>
      <c r="F34" s="213"/>
      <c r="G34" s="214"/>
      <c r="H34" s="210">
        <f>H35</f>
        <v>0</v>
      </c>
      <c r="I34" s="211"/>
      <c r="J34" s="210">
        <f>J35</f>
        <v>0</v>
      </c>
      <c r="K34" s="211"/>
      <c r="L34" s="98">
        <v>0</v>
      </c>
    </row>
    <row r="35" spans="1:12" ht="30.75" hidden="1" customHeight="1" x14ac:dyDescent="0.25">
      <c r="A35" s="205" t="s">
        <v>320</v>
      </c>
      <c r="B35" s="206"/>
      <c r="C35" s="215" t="s">
        <v>133</v>
      </c>
      <c r="D35" s="216"/>
      <c r="E35" s="216"/>
      <c r="F35" s="216"/>
      <c r="G35" s="217"/>
      <c r="H35" s="210">
        <v>0</v>
      </c>
      <c r="I35" s="211"/>
      <c r="J35" s="210">
        <v>0</v>
      </c>
      <c r="K35" s="211"/>
      <c r="L35" s="98">
        <v>0</v>
      </c>
    </row>
    <row r="36" spans="1:12" ht="21" hidden="1" customHeight="1" x14ac:dyDescent="0.25">
      <c r="A36" s="205" t="s">
        <v>364</v>
      </c>
      <c r="B36" s="206"/>
      <c r="C36" s="207" t="s">
        <v>365</v>
      </c>
      <c r="D36" s="208"/>
      <c r="E36" s="208"/>
      <c r="F36" s="208"/>
      <c r="G36" s="209"/>
      <c r="H36" s="210">
        <f>H37</f>
        <v>0</v>
      </c>
      <c r="I36" s="211"/>
      <c r="J36" s="210">
        <f>J37</f>
        <v>0</v>
      </c>
      <c r="K36" s="211"/>
      <c r="L36" s="98">
        <v>0</v>
      </c>
    </row>
    <row r="37" spans="1:12" ht="30.75" customHeight="1" x14ac:dyDescent="0.25">
      <c r="A37" s="205" t="s">
        <v>372</v>
      </c>
      <c r="B37" s="206"/>
      <c r="C37" s="207" t="s">
        <v>373</v>
      </c>
      <c r="D37" s="208"/>
      <c r="E37" s="208"/>
      <c r="F37" s="208"/>
      <c r="G37" s="209"/>
      <c r="H37" s="210">
        <f>H38</f>
        <v>0</v>
      </c>
      <c r="I37" s="211"/>
      <c r="J37" s="210">
        <f>J38</f>
        <v>0</v>
      </c>
      <c r="K37" s="211"/>
      <c r="L37" s="98">
        <v>0</v>
      </c>
    </row>
    <row r="38" spans="1:12" ht="44.25" customHeight="1" x14ac:dyDescent="0.25">
      <c r="A38" s="205" t="s">
        <v>374</v>
      </c>
      <c r="B38" s="206"/>
      <c r="C38" s="207" t="s">
        <v>375</v>
      </c>
      <c r="D38" s="208"/>
      <c r="E38" s="208"/>
      <c r="F38" s="208"/>
      <c r="G38" s="209"/>
      <c r="H38" s="210">
        <v>0</v>
      </c>
      <c r="I38" s="211"/>
      <c r="J38" s="210">
        <v>0</v>
      </c>
      <c r="K38" s="211"/>
      <c r="L38" s="98">
        <v>0</v>
      </c>
    </row>
    <row r="39" spans="1:12" ht="15.75" x14ac:dyDescent="0.25">
      <c r="A39" s="218" t="s">
        <v>321</v>
      </c>
      <c r="B39" s="199"/>
      <c r="C39" s="219" t="s">
        <v>322</v>
      </c>
      <c r="D39" s="220"/>
      <c r="E39" s="220"/>
      <c r="F39" s="220"/>
      <c r="G39" s="221"/>
      <c r="H39" s="203">
        <f>H40</f>
        <v>357.42761999999999</v>
      </c>
      <c r="I39" s="204"/>
      <c r="J39" s="203">
        <f>J40</f>
        <v>197.13023000000001</v>
      </c>
      <c r="K39" s="204"/>
      <c r="L39" s="99">
        <f>J39/H39*100</f>
        <v>55.152489334763779</v>
      </c>
    </row>
    <row r="40" spans="1:12" ht="45.75" customHeight="1" x14ac:dyDescent="0.25">
      <c r="A40" s="205" t="s">
        <v>323</v>
      </c>
      <c r="B40" s="206"/>
      <c r="C40" s="215" t="s">
        <v>324</v>
      </c>
      <c r="D40" s="216"/>
      <c r="E40" s="216"/>
      <c r="F40" s="216"/>
      <c r="G40" s="217"/>
      <c r="H40" s="210">
        <f>H41+H44+H47+H52</f>
        <v>357.42761999999999</v>
      </c>
      <c r="I40" s="211"/>
      <c r="J40" s="210">
        <f>J41+J47+J52</f>
        <v>197.13023000000001</v>
      </c>
      <c r="K40" s="211"/>
      <c r="L40" s="98">
        <f t="shared" si="0"/>
        <v>55.152489334763779</v>
      </c>
    </row>
    <row r="41" spans="1:12" ht="33.75" customHeight="1" x14ac:dyDescent="0.25">
      <c r="A41" s="218" t="s">
        <v>356</v>
      </c>
      <c r="B41" s="199"/>
      <c r="C41" s="225" t="s">
        <v>325</v>
      </c>
      <c r="D41" s="226"/>
      <c r="E41" s="226"/>
      <c r="F41" s="226"/>
      <c r="G41" s="227"/>
      <c r="H41" s="203">
        <f>H43</f>
        <v>211.04029</v>
      </c>
      <c r="I41" s="204"/>
      <c r="J41" s="203">
        <f>J43</f>
        <v>105.54</v>
      </c>
      <c r="K41" s="204"/>
      <c r="L41" s="99">
        <f t="shared" si="0"/>
        <v>50.009408156139287</v>
      </c>
    </row>
    <row r="42" spans="1:12" ht="29.25" customHeight="1" x14ac:dyDescent="0.2">
      <c r="A42" s="205" t="s">
        <v>355</v>
      </c>
      <c r="B42" s="206"/>
      <c r="C42" s="228" t="s">
        <v>326</v>
      </c>
      <c r="D42" s="229"/>
      <c r="E42" s="229"/>
      <c r="F42" s="229"/>
      <c r="G42" s="230"/>
      <c r="H42" s="210">
        <f>H43</f>
        <v>211.04029</v>
      </c>
      <c r="I42" s="211"/>
      <c r="J42" s="210">
        <f>J43</f>
        <v>105.54</v>
      </c>
      <c r="K42" s="211"/>
      <c r="L42" s="98">
        <f t="shared" si="0"/>
        <v>50.009408156139287</v>
      </c>
    </row>
    <row r="43" spans="1:12" ht="32.25" customHeight="1" x14ac:dyDescent="0.25">
      <c r="A43" s="205" t="s">
        <v>354</v>
      </c>
      <c r="B43" s="206"/>
      <c r="C43" s="215" t="s">
        <v>134</v>
      </c>
      <c r="D43" s="216"/>
      <c r="E43" s="216"/>
      <c r="F43" s="216"/>
      <c r="G43" s="217"/>
      <c r="H43" s="210">
        <v>211.04029</v>
      </c>
      <c r="I43" s="211"/>
      <c r="J43" s="210">
        <v>105.54</v>
      </c>
      <c r="K43" s="211"/>
      <c r="L43" s="98">
        <f t="shared" si="0"/>
        <v>50.009408156139287</v>
      </c>
    </row>
    <row r="44" spans="1:12" ht="32.25" hidden="1" customHeight="1" x14ac:dyDescent="0.25">
      <c r="A44" s="205" t="s">
        <v>358</v>
      </c>
      <c r="B44" s="206"/>
      <c r="C44" s="207" t="s">
        <v>363</v>
      </c>
      <c r="D44" s="208"/>
      <c r="E44" s="208"/>
      <c r="F44" s="208"/>
      <c r="G44" s="209"/>
      <c r="H44" s="210">
        <f>H45</f>
        <v>0</v>
      </c>
      <c r="I44" s="211"/>
      <c r="J44" s="210">
        <f>J45</f>
        <v>0</v>
      </c>
      <c r="K44" s="211"/>
      <c r="L44" s="98">
        <f>L45</f>
        <v>0</v>
      </c>
    </row>
    <row r="45" spans="1:12" ht="19.5" hidden="1" customHeight="1" x14ac:dyDescent="0.25">
      <c r="A45" s="205" t="s">
        <v>359</v>
      </c>
      <c r="B45" s="206"/>
      <c r="C45" s="207" t="s">
        <v>362</v>
      </c>
      <c r="D45" s="208"/>
      <c r="E45" s="208"/>
      <c r="F45" s="208"/>
      <c r="G45" s="209"/>
      <c r="H45" s="210">
        <f>H46</f>
        <v>0</v>
      </c>
      <c r="I45" s="211"/>
      <c r="J45" s="210">
        <f>J46</f>
        <v>0</v>
      </c>
      <c r="K45" s="211"/>
      <c r="L45" s="98">
        <f>L46</f>
        <v>0</v>
      </c>
    </row>
    <row r="46" spans="1:12" ht="17.25" hidden="1" customHeight="1" x14ac:dyDescent="0.25">
      <c r="A46" s="205" t="s">
        <v>360</v>
      </c>
      <c r="B46" s="206"/>
      <c r="C46" s="207" t="s">
        <v>361</v>
      </c>
      <c r="D46" s="208"/>
      <c r="E46" s="208"/>
      <c r="F46" s="208"/>
      <c r="G46" s="209"/>
      <c r="H46" s="210">
        <v>0</v>
      </c>
      <c r="I46" s="211"/>
      <c r="J46" s="210">
        <v>0</v>
      </c>
      <c r="K46" s="211"/>
      <c r="L46" s="98">
        <v>0</v>
      </c>
    </row>
    <row r="47" spans="1:12" ht="33" customHeight="1" x14ac:dyDescent="0.25">
      <c r="A47" s="218" t="s">
        <v>357</v>
      </c>
      <c r="B47" s="199"/>
      <c r="C47" s="225" t="s">
        <v>327</v>
      </c>
      <c r="D47" s="226"/>
      <c r="E47" s="226"/>
      <c r="F47" s="226"/>
      <c r="G47" s="227"/>
      <c r="H47" s="203">
        <f>H48+H50</f>
        <v>146.38732999999999</v>
      </c>
      <c r="I47" s="204"/>
      <c r="J47" s="203">
        <f>J48+J50</f>
        <v>91.590230000000005</v>
      </c>
      <c r="K47" s="204"/>
      <c r="L47" s="99">
        <f t="shared" si="0"/>
        <v>62.567047298423994</v>
      </c>
    </row>
    <row r="48" spans="1:12" ht="31.5" customHeight="1" x14ac:dyDescent="0.25">
      <c r="A48" s="205" t="s">
        <v>353</v>
      </c>
      <c r="B48" s="206"/>
      <c r="C48" s="215" t="s">
        <v>235</v>
      </c>
      <c r="D48" s="216"/>
      <c r="E48" s="216"/>
      <c r="F48" s="216"/>
      <c r="G48" s="217"/>
      <c r="H48" s="210">
        <f>H49</f>
        <v>0.78732999999999997</v>
      </c>
      <c r="I48" s="211"/>
      <c r="J48" s="210">
        <f>J49</f>
        <v>0</v>
      </c>
      <c r="K48" s="211"/>
      <c r="L48" s="98">
        <v>0</v>
      </c>
    </row>
    <row r="49" spans="1:12" ht="48" customHeight="1" x14ac:dyDescent="0.25">
      <c r="A49" s="205" t="s">
        <v>352</v>
      </c>
      <c r="B49" s="206"/>
      <c r="C49" s="215" t="s">
        <v>236</v>
      </c>
      <c r="D49" s="216"/>
      <c r="E49" s="216"/>
      <c r="F49" s="216"/>
      <c r="G49" s="217"/>
      <c r="H49" s="210">
        <v>0.78732999999999997</v>
      </c>
      <c r="I49" s="211"/>
      <c r="J49" s="210">
        <v>0</v>
      </c>
      <c r="K49" s="211"/>
      <c r="L49" s="98">
        <v>0</v>
      </c>
    </row>
    <row r="50" spans="1:12" ht="46.5" customHeight="1" x14ac:dyDescent="0.25">
      <c r="A50" s="205" t="s">
        <v>351</v>
      </c>
      <c r="B50" s="206"/>
      <c r="C50" s="215" t="s">
        <v>328</v>
      </c>
      <c r="D50" s="216"/>
      <c r="E50" s="216"/>
      <c r="F50" s="216"/>
      <c r="G50" s="217"/>
      <c r="H50" s="210">
        <f>H51</f>
        <v>145.6</v>
      </c>
      <c r="I50" s="211"/>
      <c r="J50" s="210">
        <f>J51</f>
        <v>91.590230000000005</v>
      </c>
      <c r="K50" s="211"/>
      <c r="L50" s="98">
        <f t="shared" si="0"/>
        <v>62.905377747252757</v>
      </c>
    </row>
    <row r="51" spans="1:12" ht="48.75" customHeight="1" x14ac:dyDescent="0.25">
      <c r="A51" s="205" t="s">
        <v>350</v>
      </c>
      <c r="B51" s="206"/>
      <c r="C51" s="215" t="s">
        <v>142</v>
      </c>
      <c r="D51" s="216"/>
      <c r="E51" s="216"/>
      <c r="F51" s="216"/>
      <c r="G51" s="217"/>
      <c r="H51" s="210">
        <v>145.6</v>
      </c>
      <c r="I51" s="211"/>
      <c r="J51" s="210">
        <v>91.590230000000005</v>
      </c>
      <c r="K51" s="211"/>
      <c r="L51" s="98">
        <f t="shared" si="0"/>
        <v>62.905377747252757</v>
      </c>
    </row>
    <row r="52" spans="1:12" ht="15.75" x14ac:dyDescent="0.25">
      <c r="A52" s="218" t="s">
        <v>349</v>
      </c>
      <c r="B52" s="199"/>
      <c r="C52" s="225" t="s">
        <v>143</v>
      </c>
      <c r="D52" s="226"/>
      <c r="E52" s="226"/>
      <c r="F52" s="226"/>
      <c r="G52" s="227"/>
      <c r="H52" s="203">
        <f>H54</f>
        <v>0</v>
      </c>
      <c r="I52" s="204"/>
      <c r="J52" s="203">
        <f>J54</f>
        <v>0</v>
      </c>
      <c r="K52" s="204"/>
      <c r="L52" s="98">
        <v>0</v>
      </c>
    </row>
    <row r="53" spans="1:12" ht="15.75" x14ac:dyDescent="0.25">
      <c r="A53" s="205" t="s">
        <v>348</v>
      </c>
      <c r="B53" s="206"/>
      <c r="C53" s="215" t="s">
        <v>329</v>
      </c>
      <c r="D53" s="216"/>
      <c r="E53" s="216"/>
      <c r="F53" s="216"/>
      <c r="G53" s="217"/>
      <c r="H53" s="210">
        <f>H54</f>
        <v>0</v>
      </c>
      <c r="I53" s="211"/>
      <c r="J53" s="210">
        <f>J54</f>
        <v>0</v>
      </c>
      <c r="K53" s="211"/>
      <c r="L53" s="99">
        <v>0</v>
      </c>
    </row>
    <row r="54" spans="1:12" ht="37.5" customHeight="1" x14ac:dyDescent="0.25">
      <c r="A54" s="205" t="s">
        <v>347</v>
      </c>
      <c r="B54" s="206"/>
      <c r="C54" s="215" t="s">
        <v>330</v>
      </c>
      <c r="D54" s="216"/>
      <c r="E54" s="216"/>
      <c r="F54" s="216"/>
      <c r="G54" s="217"/>
      <c r="H54" s="210">
        <v>0</v>
      </c>
      <c r="I54" s="211"/>
      <c r="J54" s="210">
        <v>0</v>
      </c>
      <c r="K54" s="211"/>
      <c r="L54" s="99">
        <v>0</v>
      </c>
    </row>
    <row r="55" spans="1:12" ht="15.75" x14ac:dyDescent="0.25">
      <c r="A55" s="218"/>
      <c r="B55" s="199"/>
      <c r="C55" s="222" t="s">
        <v>144</v>
      </c>
      <c r="D55" s="223"/>
      <c r="E55" s="223"/>
      <c r="F55" s="223"/>
      <c r="G55" s="224"/>
      <c r="H55" s="203">
        <f>H10+H39</f>
        <v>16749.20162</v>
      </c>
      <c r="I55" s="204"/>
      <c r="J55" s="203">
        <f>J10+J39</f>
        <v>13652.649530000001</v>
      </c>
      <c r="K55" s="204"/>
      <c r="L55" s="99">
        <f>J55/H55*100</f>
        <v>81.512240641354225</v>
      </c>
    </row>
  </sheetData>
  <mergeCells count="198">
    <mergeCell ref="A26:B26"/>
    <mergeCell ref="C26:G26"/>
    <mergeCell ref="H26:I26"/>
    <mergeCell ref="J26:K26"/>
    <mergeCell ref="A27:B27"/>
    <mergeCell ref="C27:G27"/>
    <mergeCell ref="H27:I27"/>
    <mergeCell ref="J27:K27"/>
    <mergeCell ref="H9:I9"/>
    <mergeCell ref="J9:K9"/>
    <mergeCell ref="A13:B13"/>
    <mergeCell ref="C13:G13"/>
    <mergeCell ref="H13:I13"/>
    <mergeCell ref="J13:K13"/>
    <mergeCell ref="A16:B16"/>
    <mergeCell ref="C16:G16"/>
    <mergeCell ref="H16:I16"/>
    <mergeCell ref="J16:K16"/>
    <mergeCell ref="A14:B14"/>
    <mergeCell ref="C14:G14"/>
    <mergeCell ref="H14:I14"/>
    <mergeCell ref="J14:K14"/>
    <mergeCell ref="A15:B15"/>
    <mergeCell ref="C15:G15"/>
    <mergeCell ref="H1:L1"/>
    <mergeCell ref="G2:L2"/>
    <mergeCell ref="G3:L3"/>
    <mergeCell ref="G4:L4"/>
    <mergeCell ref="A6:L6"/>
    <mergeCell ref="K7:L7"/>
    <mergeCell ref="A12:B12"/>
    <mergeCell ref="C12:G12"/>
    <mergeCell ref="H12:I12"/>
    <mergeCell ref="J12:K12"/>
    <mergeCell ref="A10:B10"/>
    <mergeCell ref="C10:G10"/>
    <mergeCell ref="H10:I10"/>
    <mergeCell ref="J10:K10"/>
    <mergeCell ref="A11:B11"/>
    <mergeCell ref="C11:G11"/>
    <mergeCell ref="H11:I11"/>
    <mergeCell ref="J11:K11"/>
    <mergeCell ref="A8:B8"/>
    <mergeCell ref="C8:G8"/>
    <mergeCell ref="H8:I8"/>
    <mergeCell ref="J8:K8"/>
    <mergeCell ref="A9:B9"/>
    <mergeCell ref="C9:G9"/>
    <mergeCell ref="H21:I21"/>
    <mergeCell ref="J21:K21"/>
    <mergeCell ref="A18:B18"/>
    <mergeCell ref="C18:G18"/>
    <mergeCell ref="H18:I18"/>
    <mergeCell ref="J18:K18"/>
    <mergeCell ref="A19:B19"/>
    <mergeCell ref="C19:G19"/>
    <mergeCell ref="H19:I19"/>
    <mergeCell ref="J19:K19"/>
    <mergeCell ref="H15:I15"/>
    <mergeCell ref="J15:K15"/>
    <mergeCell ref="A23:B23"/>
    <mergeCell ref="C23:G23"/>
    <mergeCell ref="H23:I23"/>
    <mergeCell ref="J23:K23"/>
    <mergeCell ref="A24:B24"/>
    <mergeCell ref="C24:G24"/>
    <mergeCell ref="H24:I24"/>
    <mergeCell ref="J24:K24"/>
    <mergeCell ref="A20:B20"/>
    <mergeCell ref="C20:G20"/>
    <mergeCell ref="H20:I20"/>
    <mergeCell ref="J20:K20"/>
    <mergeCell ref="A17:B17"/>
    <mergeCell ref="C17:G17"/>
    <mergeCell ref="H17:I17"/>
    <mergeCell ref="J17:K17"/>
    <mergeCell ref="A22:B22"/>
    <mergeCell ref="C22:G22"/>
    <mergeCell ref="H22:I22"/>
    <mergeCell ref="J22:K22"/>
    <mergeCell ref="A21:B21"/>
    <mergeCell ref="C21:G21"/>
    <mergeCell ref="A33:B33"/>
    <mergeCell ref="C33:G33"/>
    <mergeCell ref="H33:I33"/>
    <mergeCell ref="J33:K33"/>
    <mergeCell ref="A25:B25"/>
    <mergeCell ref="C25:G25"/>
    <mergeCell ref="H25:I25"/>
    <mergeCell ref="J25:K25"/>
    <mergeCell ref="A30:B30"/>
    <mergeCell ref="C30:G30"/>
    <mergeCell ref="H30:I30"/>
    <mergeCell ref="J30:K30"/>
    <mergeCell ref="A31:B31"/>
    <mergeCell ref="C31:G31"/>
    <mergeCell ref="H31:I31"/>
    <mergeCell ref="J31:K31"/>
    <mergeCell ref="A32:B32"/>
    <mergeCell ref="C32:G32"/>
    <mergeCell ref="H32:I32"/>
    <mergeCell ref="J32:K32"/>
    <mergeCell ref="A29:B29"/>
    <mergeCell ref="C29:G29"/>
    <mergeCell ref="H29:I29"/>
    <mergeCell ref="J29:K29"/>
    <mergeCell ref="A47:B47"/>
    <mergeCell ref="C47:G47"/>
    <mergeCell ref="H47:I47"/>
    <mergeCell ref="J47:K47"/>
    <mergeCell ref="A41:B41"/>
    <mergeCell ref="C41:G41"/>
    <mergeCell ref="H41:I41"/>
    <mergeCell ref="J41:K41"/>
    <mergeCell ref="A42:B42"/>
    <mergeCell ref="C42:G42"/>
    <mergeCell ref="H42:I42"/>
    <mergeCell ref="J42:K42"/>
    <mergeCell ref="A44:B44"/>
    <mergeCell ref="C44:G44"/>
    <mergeCell ref="H44:I44"/>
    <mergeCell ref="J44:K44"/>
    <mergeCell ref="A45:B45"/>
    <mergeCell ref="C45:G45"/>
    <mergeCell ref="H45:I45"/>
    <mergeCell ref="J45:K45"/>
    <mergeCell ref="A46:B46"/>
    <mergeCell ref="C46:G46"/>
    <mergeCell ref="H46:I46"/>
    <mergeCell ref="J46:K46"/>
    <mergeCell ref="A51:B51"/>
    <mergeCell ref="C51:G51"/>
    <mergeCell ref="H51:I51"/>
    <mergeCell ref="J51:K51"/>
    <mergeCell ref="A48:B48"/>
    <mergeCell ref="C48:G48"/>
    <mergeCell ref="H48:I48"/>
    <mergeCell ref="J48:K48"/>
    <mergeCell ref="A49:B49"/>
    <mergeCell ref="C49:G49"/>
    <mergeCell ref="H49:I49"/>
    <mergeCell ref="J49:K49"/>
    <mergeCell ref="A50:B50"/>
    <mergeCell ref="C50:G50"/>
    <mergeCell ref="H50:I50"/>
    <mergeCell ref="J50:K50"/>
    <mergeCell ref="A55:B55"/>
    <mergeCell ref="C55:G55"/>
    <mergeCell ref="H55:I55"/>
    <mergeCell ref="J55:K55"/>
    <mergeCell ref="A54:B54"/>
    <mergeCell ref="C54:G54"/>
    <mergeCell ref="H54:I54"/>
    <mergeCell ref="J54:K54"/>
    <mergeCell ref="A52:B52"/>
    <mergeCell ref="C52:G52"/>
    <mergeCell ref="H52:I52"/>
    <mergeCell ref="J52:K52"/>
    <mergeCell ref="A53:B53"/>
    <mergeCell ref="C53:G53"/>
    <mergeCell ref="H53:I53"/>
    <mergeCell ref="J53:K53"/>
    <mergeCell ref="A43:B43"/>
    <mergeCell ref="C43:G43"/>
    <mergeCell ref="H43:I43"/>
    <mergeCell ref="J43:K43"/>
    <mergeCell ref="A39:B39"/>
    <mergeCell ref="C39:G39"/>
    <mergeCell ref="H39:I39"/>
    <mergeCell ref="J39:K39"/>
    <mergeCell ref="A40:B40"/>
    <mergeCell ref="C40:G40"/>
    <mergeCell ref="H40:I40"/>
    <mergeCell ref="J40:K40"/>
    <mergeCell ref="A28:B28"/>
    <mergeCell ref="C28:G28"/>
    <mergeCell ref="H28:I28"/>
    <mergeCell ref="J28:K28"/>
    <mergeCell ref="A38:B38"/>
    <mergeCell ref="C38:G38"/>
    <mergeCell ref="H38:I38"/>
    <mergeCell ref="J38:K38"/>
    <mergeCell ref="A37:B37"/>
    <mergeCell ref="C37:G37"/>
    <mergeCell ref="H37:I37"/>
    <mergeCell ref="J37:K37"/>
    <mergeCell ref="A34:B34"/>
    <mergeCell ref="C34:G34"/>
    <mergeCell ref="H34:I34"/>
    <mergeCell ref="J34:K34"/>
    <mergeCell ref="A35:B35"/>
    <mergeCell ref="C35:G35"/>
    <mergeCell ref="H35:I35"/>
    <mergeCell ref="J35:K35"/>
    <mergeCell ref="A36:B36"/>
    <mergeCell ref="C36:G36"/>
    <mergeCell ref="H36:I36"/>
    <mergeCell ref="J36:K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28" workbookViewId="0">
      <selection activeCell="D19" sqref="D19"/>
    </sheetView>
  </sheetViews>
  <sheetFormatPr defaultRowHeight="12.75" x14ac:dyDescent="0.2"/>
  <cols>
    <col min="1" max="1" width="16.42578125" customWidth="1"/>
    <col min="2" max="2" width="26.140625" customWidth="1"/>
    <col min="3" max="3" width="33.42578125" customWidth="1"/>
    <col min="4" max="4" width="21.5703125" customWidth="1"/>
    <col min="5" max="5" width="15.140625" customWidth="1"/>
    <col min="6" max="6" width="15.85546875" customWidth="1"/>
  </cols>
  <sheetData>
    <row r="1" spans="1:6" ht="15.75" x14ac:dyDescent="0.25">
      <c r="D1" s="244" t="s">
        <v>389</v>
      </c>
      <c r="E1" s="244"/>
      <c r="F1" s="244"/>
    </row>
    <row r="2" spans="1:6" ht="15.75" x14ac:dyDescent="0.25">
      <c r="C2" s="244" t="s">
        <v>377</v>
      </c>
      <c r="D2" s="244"/>
      <c r="E2" s="244"/>
      <c r="F2" s="244"/>
    </row>
    <row r="3" spans="1:6" ht="15.75" x14ac:dyDescent="0.25">
      <c r="D3" s="244" t="s">
        <v>390</v>
      </c>
      <c r="E3" s="244"/>
      <c r="F3" s="244"/>
    </row>
    <row r="4" spans="1:6" ht="15.75" x14ac:dyDescent="0.25">
      <c r="D4" s="244" t="s">
        <v>546</v>
      </c>
      <c r="E4" s="244"/>
      <c r="F4" s="244"/>
    </row>
    <row r="5" spans="1:6" x14ac:dyDescent="0.2">
      <c r="D5" s="48"/>
      <c r="E5" s="48"/>
      <c r="F5" s="48"/>
    </row>
    <row r="6" spans="1:6" ht="28.5" customHeight="1" x14ac:dyDescent="0.25">
      <c r="A6" s="266" t="s">
        <v>535</v>
      </c>
      <c r="B6" s="266"/>
      <c r="C6" s="266"/>
      <c r="D6" s="266"/>
      <c r="E6" s="266"/>
      <c r="F6" s="266"/>
    </row>
    <row r="7" spans="1:6" ht="15.75" x14ac:dyDescent="0.25">
      <c r="A7" s="138"/>
      <c r="B7" s="138"/>
      <c r="C7" s="138"/>
      <c r="F7" s="139" t="s">
        <v>203</v>
      </c>
    </row>
    <row r="8" spans="1:6" ht="17.25" customHeight="1" x14ac:dyDescent="0.2">
      <c r="A8" s="258" t="s">
        <v>391</v>
      </c>
      <c r="B8" s="259"/>
      <c r="C8" s="260" t="s">
        <v>89</v>
      </c>
      <c r="D8" s="261" t="s">
        <v>422</v>
      </c>
      <c r="E8" s="263" t="s">
        <v>206</v>
      </c>
      <c r="F8" s="264" t="s">
        <v>226</v>
      </c>
    </row>
    <row r="9" spans="1:6" ht="73.5" customHeight="1" x14ac:dyDescent="0.2">
      <c r="A9" s="155" t="s">
        <v>392</v>
      </c>
      <c r="B9" s="155" t="s">
        <v>421</v>
      </c>
      <c r="C9" s="260"/>
      <c r="D9" s="262"/>
      <c r="E9" s="263"/>
      <c r="F9" s="265"/>
    </row>
    <row r="10" spans="1:6" x14ac:dyDescent="0.2">
      <c r="A10" s="140" t="s">
        <v>6</v>
      </c>
      <c r="B10" s="140" t="s">
        <v>7</v>
      </c>
      <c r="C10" s="140" t="s">
        <v>8</v>
      </c>
      <c r="D10" s="140" t="s">
        <v>9</v>
      </c>
      <c r="E10" s="140" t="s">
        <v>10</v>
      </c>
      <c r="F10" s="140" t="s">
        <v>11</v>
      </c>
    </row>
    <row r="11" spans="1:6" ht="48" customHeight="1" x14ac:dyDescent="0.25">
      <c r="A11" s="141" t="s">
        <v>376</v>
      </c>
      <c r="B11" s="141"/>
      <c r="C11" s="142" t="s">
        <v>423</v>
      </c>
      <c r="D11" s="147">
        <f>D12+D13+D18+D19</f>
        <v>849.20162000000005</v>
      </c>
      <c r="E11" s="147">
        <f>E12+E13+E14+E15+E18+E19</f>
        <v>620.76851999999997</v>
      </c>
      <c r="F11" s="148">
        <f>E11/D11*100</f>
        <v>73.10025150446603</v>
      </c>
    </row>
    <row r="12" spans="1:6" ht="174.75" customHeight="1" x14ac:dyDescent="0.25">
      <c r="A12" s="143" t="s">
        <v>8</v>
      </c>
      <c r="B12" s="143" t="s">
        <v>393</v>
      </c>
      <c r="C12" s="149" t="s">
        <v>394</v>
      </c>
      <c r="D12" s="145">
        <v>20</v>
      </c>
      <c r="E12" s="145">
        <v>5.28</v>
      </c>
      <c r="F12" s="146">
        <f>E12/D12*100</f>
        <v>26.400000000000002</v>
      </c>
    </row>
    <row r="13" spans="1:6" ht="126.75" customHeight="1" x14ac:dyDescent="0.25">
      <c r="A13" s="143" t="s">
        <v>376</v>
      </c>
      <c r="B13" s="143" t="s">
        <v>395</v>
      </c>
      <c r="C13" s="149" t="s">
        <v>396</v>
      </c>
      <c r="D13" s="145">
        <v>471.774</v>
      </c>
      <c r="E13" s="145">
        <v>360.37529000000001</v>
      </c>
      <c r="F13" s="146">
        <v>0</v>
      </c>
    </row>
    <row r="14" spans="1:6" ht="126.75" customHeight="1" x14ac:dyDescent="0.2">
      <c r="A14" s="143" t="s">
        <v>376</v>
      </c>
      <c r="B14" s="143" t="s">
        <v>536</v>
      </c>
      <c r="C14" s="197" t="s">
        <v>537</v>
      </c>
      <c r="D14" s="145">
        <v>0</v>
      </c>
      <c r="E14" s="145">
        <v>7.9829999999999997</v>
      </c>
      <c r="F14" s="146"/>
    </row>
    <row r="15" spans="1:6" ht="192.75" customHeight="1" x14ac:dyDescent="0.25">
      <c r="A15" s="143" t="s">
        <v>376</v>
      </c>
      <c r="B15" s="143" t="s">
        <v>510</v>
      </c>
      <c r="C15" s="149" t="s">
        <v>509</v>
      </c>
      <c r="D15" s="145">
        <v>0</v>
      </c>
      <c r="E15" s="145">
        <v>50</v>
      </c>
      <c r="F15" s="146"/>
    </row>
    <row r="16" spans="1:6" ht="101.25" customHeight="1" x14ac:dyDescent="0.2">
      <c r="A16" s="143" t="s">
        <v>376</v>
      </c>
      <c r="B16" s="150" t="s">
        <v>397</v>
      </c>
      <c r="C16" s="151" t="s">
        <v>398</v>
      </c>
      <c r="D16" s="145">
        <v>0</v>
      </c>
      <c r="E16" s="145">
        <v>0</v>
      </c>
      <c r="F16" s="146">
        <v>0</v>
      </c>
    </row>
    <row r="17" spans="1:6" ht="50.25" customHeight="1" x14ac:dyDescent="0.25">
      <c r="A17" s="143" t="s">
        <v>376</v>
      </c>
      <c r="B17" s="143" t="s">
        <v>399</v>
      </c>
      <c r="C17" s="149" t="s">
        <v>133</v>
      </c>
      <c r="D17" s="145">
        <v>0</v>
      </c>
      <c r="E17" s="145">
        <v>0</v>
      </c>
      <c r="F17" s="146">
        <v>0</v>
      </c>
    </row>
    <row r="18" spans="1:6" ht="57.75" customHeight="1" x14ac:dyDescent="0.25">
      <c r="A18" s="143" t="s">
        <v>376</v>
      </c>
      <c r="B18" s="143" t="s">
        <v>400</v>
      </c>
      <c r="C18" s="149" t="s">
        <v>134</v>
      </c>
      <c r="D18" s="145">
        <v>211.04029</v>
      </c>
      <c r="E18" s="145">
        <v>105.54</v>
      </c>
      <c r="F18" s="146">
        <f t="shared" ref="F18:F23" si="0">E18/D18*100</f>
        <v>50.009408156139287</v>
      </c>
    </row>
    <row r="19" spans="1:6" ht="47.25" x14ac:dyDescent="0.25">
      <c r="A19" s="143" t="s">
        <v>376</v>
      </c>
      <c r="B19" s="143" t="s">
        <v>401</v>
      </c>
      <c r="C19" s="149" t="s">
        <v>402</v>
      </c>
      <c r="D19" s="145">
        <f>D20+D22</f>
        <v>146.38732999999999</v>
      </c>
      <c r="E19" s="145">
        <v>91.590230000000005</v>
      </c>
      <c r="F19" s="146">
        <f t="shared" si="0"/>
        <v>62.567047298423994</v>
      </c>
    </row>
    <row r="20" spans="1:6" ht="47.25" x14ac:dyDescent="0.25">
      <c r="A20" s="143" t="s">
        <v>376</v>
      </c>
      <c r="B20" s="143" t="s">
        <v>403</v>
      </c>
      <c r="C20" s="149" t="s">
        <v>235</v>
      </c>
      <c r="D20" s="145">
        <f>D21</f>
        <v>0.78732999999999997</v>
      </c>
      <c r="E20" s="145">
        <f>E21</f>
        <v>0</v>
      </c>
      <c r="F20" s="146">
        <v>100</v>
      </c>
    </row>
    <row r="21" spans="1:6" ht="63" x14ac:dyDescent="0.25">
      <c r="A21" s="143" t="s">
        <v>376</v>
      </c>
      <c r="B21" s="143" t="s">
        <v>404</v>
      </c>
      <c r="C21" s="149" t="s">
        <v>236</v>
      </c>
      <c r="D21" s="145">
        <v>0.78732999999999997</v>
      </c>
      <c r="E21" s="145">
        <v>0</v>
      </c>
      <c r="F21" s="146">
        <v>100</v>
      </c>
    </row>
    <row r="22" spans="1:6" ht="78.75" x14ac:dyDescent="0.25">
      <c r="A22" s="143" t="s">
        <v>376</v>
      </c>
      <c r="B22" s="143" t="s">
        <v>405</v>
      </c>
      <c r="C22" s="149" t="s">
        <v>142</v>
      </c>
      <c r="D22" s="145">
        <f>D23</f>
        <v>145.6</v>
      </c>
      <c r="E22" s="145">
        <f>E23</f>
        <v>91.590230000000005</v>
      </c>
      <c r="F22" s="146">
        <f t="shared" si="0"/>
        <v>62.905377747252757</v>
      </c>
    </row>
    <row r="23" spans="1:6" ht="78.75" x14ac:dyDescent="0.25">
      <c r="A23" s="143" t="s">
        <v>376</v>
      </c>
      <c r="B23" s="143" t="s">
        <v>406</v>
      </c>
      <c r="C23" s="149" t="s">
        <v>407</v>
      </c>
      <c r="D23" s="145">
        <v>145.6</v>
      </c>
      <c r="E23" s="145">
        <v>91.590230000000005</v>
      </c>
      <c r="F23" s="146">
        <f t="shared" si="0"/>
        <v>62.905377747252757</v>
      </c>
    </row>
    <row r="24" spans="1:6" ht="47.25" x14ac:dyDescent="0.25">
      <c r="A24" s="143" t="s">
        <v>376</v>
      </c>
      <c r="B24" s="143" t="s">
        <v>408</v>
      </c>
      <c r="C24" s="149" t="s">
        <v>409</v>
      </c>
      <c r="D24" s="145">
        <v>0</v>
      </c>
      <c r="E24" s="145">
        <v>0</v>
      </c>
      <c r="F24" s="146">
        <v>0</v>
      </c>
    </row>
    <row r="25" spans="1:6" ht="47.25" x14ac:dyDescent="0.25">
      <c r="A25" s="141" t="s">
        <v>410</v>
      </c>
      <c r="B25" s="141"/>
      <c r="C25" s="142" t="s">
        <v>411</v>
      </c>
      <c r="D25" s="147">
        <f>SUM(D26:D29)</f>
        <v>15900</v>
      </c>
      <c r="E25" s="147">
        <f>SUM(E26:E29)</f>
        <v>13031.881009999999</v>
      </c>
      <c r="F25" s="148">
        <f t="shared" ref="F25:F28" si="1">E25/D25*100</f>
        <v>81.961515786163517</v>
      </c>
    </row>
    <row r="26" spans="1:6" ht="157.5" x14ac:dyDescent="0.25">
      <c r="A26" s="143" t="s">
        <v>410</v>
      </c>
      <c r="B26" s="143" t="s">
        <v>412</v>
      </c>
      <c r="C26" s="144" t="s">
        <v>413</v>
      </c>
      <c r="D26" s="145">
        <v>15820</v>
      </c>
      <c r="E26" s="145">
        <v>12954.684499999999</v>
      </c>
      <c r="F26" s="146">
        <f t="shared" si="1"/>
        <v>81.888018331226291</v>
      </c>
    </row>
    <row r="27" spans="1:6" ht="94.5" x14ac:dyDescent="0.2">
      <c r="A27" s="143" t="s">
        <v>410</v>
      </c>
      <c r="B27" s="143" t="s">
        <v>414</v>
      </c>
      <c r="C27" s="152" t="s">
        <v>415</v>
      </c>
      <c r="D27" s="145">
        <v>18</v>
      </c>
      <c r="E27" s="145">
        <v>33.580069999999999</v>
      </c>
      <c r="F27" s="146">
        <f>E27/D27*100</f>
        <v>186.55594444444444</v>
      </c>
    </row>
    <row r="28" spans="1:6" ht="141.75" x14ac:dyDescent="0.25">
      <c r="A28" s="143" t="s">
        <v>410</v>
      </c>
      <c r="B28" s="143" t="s">
        <v>416</v>
      </c>
      <c r="C28" s="149" t="s">
        <v>417</v>
      </c>
      <c r="D28" s="145">
        <v>58</v>
      </c>
      <c r="E28" s="145">
        <v>40.881</v>
      </c>
      <c r="F28" s="146">
        <f t="shared" si="1"/>
        <v>70.484482758620686</v>
      </c>
    </row>
    <row r="29" spans="1:6" ht="141.75" x14ac:dyDescent="0.25">
      <c r="A29" s="143" t="s">
        <v>410</v>
      </c>
      <c r="B29" s="143" t="s">
        <v>418</v>
      </c>
      <c r="C29" s="149" t="s">
        <v>419</v>
      </c>
      <c r="D29" s="145">
        <v>4</v>
      </c>
      <c r="E29" s="145">
        <v>2.7354400000000001</v>
      </c>
      <c r="F29" s="146">
        <v>0</v>
      </c>
    </row>
    <row r="30" spans="1:6" ht="15.75" x14ac:dyDescent="0.25">
      <c r="A30" s="143"/>
      <c r="B30" s="153"/>
      <c r="C30" s="154" t="s">
        <v>144</v>
      </c>
      <c r="D30" s="147">
        <f>D25+D11</f>
        <v>16749.20162</v>
      </c>
      <c r="E30" s="147">
        <f>E25+E11</f>
        <v>13652.649529999999</v>
      </c>
      <c r="F30" s="148">
        <f>E30/D30*100</f>
        <v>81.512240641354211</v>
      </c>
    </row>
  </sheetData>
  <mergeCells count="10">
    <mergeCell ref="D1:F1"/>
    <mergeCell ref="C2:F2"/>
    <mergeCell ref="D3:F3"/>
    <mergeCell ref="D4:F4"/>
    <mergeCell ref="A6:F6"/>
    <mergeCell ref="A8:B8"/>
    <mergeCell ref="C8:C9"/>
    <mergeCell ref="D8:D9"/>
    <mergeCell ref="E8:E9"/>
    <mergeCell ref="F8:F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K127"/>
  <sheetViews>
    <sheetView topLeftCell="A114" workbookViewId="0">
      <selection activeCell="I11" sqref="I11"/>
    </sheetView>
  </sheetViews>
  <sheetFormatPr defaultRowHeight="12.75" x14ac:dyDescent="0.2"/>
  <cols>
    <col min="1" max="1" width="5" customWidth="1"/>
    <col min="2" max="2" width="5.85546875" customWidth="1"/>
    <col min="3" max="3" width="6.42578125" customWidth="1"/>
    <col min="4" max="4" width="14.140625" customWidth="1"/>
    <col min="5" max="5" width="7.85546875" customWidth="1"/>
    <col min="6" max="6" width="54.28515625" customWidth="1"/>
    <col min="7" max="7" width="13.28515625" customWidth="1"/>
    <col min="8" max="8" width="18.85546875" customWidth="1"/>
    <col min="9" max="9" width="20" customWidth="1"/>
  </cols>
  <sheetData>
    <row r="1" spans="1:9" ht="18.75" customHeight="1" x14ac:dyDescent="0.25">
      <c r="G1" s="244" t="s">
        <v>268</v>
      </c>
      <c r="H1" s="244"/>
      <c r="I1" s="244"/>
    </row>
    <row r="2" spans="1:9" ht="18.75" customHeight="1" x14ac:dyDescent="0.25">
      <c r="F2" s="244" t="s">
        <v>377</v>
      </c>
      <c r="G2" s="244"/>
      <c r="H2" s="244"/>
      <c r="I2" s="244"/>
    </row>
    <row r="3" spans="1:9" ht="18.75" customHeight="1" x14ac:dyDescent="0.25">
      <c r="F3" s="244" t="s">
        <v>233</v>
      </c>
      <c r="G3" s="244"/>
      <c r="H3" s="244"/>
      <c r="I3" s="244"/>
    </row>
    <row r="4" spans="1:9" ht="19.5" customHeight="1" x14ac:dyDescent="0.25">
      <c r="G4" s="244" t="s">
        <v>547</v>
      </c>
      <c r="H4" s="244"/>
      <c r="I4" s="244"/>
    </row>
    <row r="5" spans="1:9" ht="54" customHeight="1" x14ac:dyDescent="0.2">
      <c r="A5" s="273" t="s">
        <v>538</v>
      </c>
      <c r="B5" s="273"/>
      <c r="C5" s="273"/>
      <c r="D5" s="273"/>
      <c r="E5" s="273"/>
      <c r="F5" s="273"/>
      <c r="G5" s="273"/>
      <c r="H5" s="273"/>
      <c r="I5" s="273"/>
    </row>
    <row r="6" spans="1:9" ht="15.75" x14ac:dyDescent="0.25">
      <c r="B6" s="22"/>
      <c r="C6" s="22"/>
      <c r="D6" s="22"/>
      <c r="E6" s="22"/>
      <c r="F6" s="22"/>
      <c r="G6" s="22"/>
      <c r="H6" s="274" t="s">
        <v>204</v>
      </c>
      <c r="I6" s="274"/>
    </row>
    <row r="7" spans="1:9" ht="47.25" x14ac:dyDescent="0.2">
      <c r="A7" s="16" t="s">
        <v>179</v>
      </c>
      <c r="B7" s="16" t="s">
        <v>145</v>
      </c>
      <c r="C7" s="16" t="s">
        <v>146</v>
      </c>
      <c r="D7" s="16" t="s">
        <v>180</v>
      </c>
      <c r="E7" s="16" t="s">
        <v>157</v>
      </c>
      <c r="F7" s="16" t="s">
        <v>141</v>
      </c>
      <c r="G7" s="15" t="s">
        <v>205</v>
      </c>
      <c r="H7" s="15" t="s">
        <v>206</v>
      </c>
      <c r="I7" s="15" t="s">
        <v>227</v>
      </c>
    </row>
    <row r="8" spans="1:9" ht="15.75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  <c r="H8" s="18">
        <v>8</v>
      </c>
      <c r="I8" s="18">
        <v>9</v>
      </c>
    </row>
    <row r="9" spans="1:9" ht="36" customHeight="1" x14ac:dyDescent="0.25">
      <c r="A9" s="267" t="s">
        <v>334</v>
      </c>
      <c r="B9" s="268"/>
      <c r="C9" s="268"/>
      <c r="D9" s="268"/>
      <c r="E9" s="268"/>
      <c r="F9" s="269"/>
      <c r="G9" s="69">
        <f>G10+G49+G56+G65</f>
        <v>14419.43979</v>
      </c>
      <c r="H9" s="69">
        <f>H10+H49+H56+H65</f>
        <v>10076.132759999999</v>
      </c>
      <c r="I9" s="74">
        <f>H9/G9*100+I56</f>
        <v>69.878808793860898</v>
      </c>
    </row>
    <row r="10" spans="1:9" ht="24.75" customHeight="1" x14ac:dyDescent="0.25">
      <c r="A10" s="59" t="s">
        <v>376</v>
      </c>
      <c r="B10" s="59" t="s">
        <v>159</v>
      </c>
      <c r="C10" s="60"/>
      <c r="D10" s="60"/>
      <c r="E10" s="60"/>
      <c r="F10" s="64" t="s">
        <v>158</v>
      </c>
      <c r="G10" s="69">
        <f>G11+G16+G28+G33+G36+G46</f>
        <v>11002.768349999998</v>
      </c>
      <c r="H10" s="69">
        <f>H11+H16+H28+H33+H36+H46</f>
        <v>7992.9486899999993</v>
      </c>
      <c r="I10" s="74">
        <f>H10/G10*100</f>
        <v>72.644887502334811</v>
      </c>
    </row>
    <row r="11" spans="1:9" ht="45" customHeight="1" x14ac:dyDescent="0.25">
      <c r="A11" s="59" t="s">
        <v>376</v>
      </c>
      <c r="B11" s="59" t="s">
        <v>159</v>
      </c>
      <c r="C11" s="59" t="s">
        <v>161</v>
      </c>
      <c r="D11" s="59"/>
      <c r="E11" s="59"/>
      <c r="F11" s="64" t="s">
        <v>160</v>
      </c>
      <c r="G11" s="69">
        <f>G12</f>
        <v>1379</v>
      </c>
      <c r="H11" s="69">
        <f>H12</f>
        <v>1129.7760600000001</v>
      </c>
      <c r="I11" s="74">
        <f t="shared" ref="I11:I55" si="0">H11/G11*100</f>
        <v>81.927197969543158</v>
      </c>
    </row>
    <row r="12" spans="1:9" ht="56.25" customHeight="1" x14ac:dyDescent="0.25">
      <c r="A12" s="60" t="s">
        <v>376</v>
      </c>
      <c r="B12" s="60" t="s">
        <v>159</v>
      </c>
      <c r="C12" s="60" t="s">
        <v>161</v>
      </c>
      <c r="D12" s="60" t="s">
        <v>238</v>
      </c>
      <c r="E12" s="60"/>
      <c r="F12" s="65" t="s">
        <v>162</v>
      </c>
      <c r="G12" s="70">
        <f>G13</f>
        <v>1379</v>
      </c>
      <c r="H12" s="70">
        <f>H13</f>
        <v>1129.7760600000001</v>
      </c>
      <c r="I12" s="75">
        <f t="shared" si="0"/>
        <v>81.927197969543158</v>
      </c>
    </row>
    <row r="13" spans="1:9" ht="20.25" customHeight="1" x14ac:dyDescent="0.25">
      <c r="A13" s="60" t="s">
        <v>376</v>
      </c>
      <c r="B13" s="60" t="s">
        <v>159</v>
      </c>
      <c r="C13" s="60" t="s">
        <v>161</v>
      </c>
      <c r="D13" s="60" t="s">
        <v>238</v>
      </c>
      <c r="E13" s="60"/>
      <c r="F13" s="65" t="s">
        <v>163</v>
      </c>
      <c r="G13" s="71">
        <f>G14+G15</f>
        <v>1379</v>
      </c>
      <c r="H13" s="71">
        <f>H14+H15</f>
        <v>1129.7760600000001</v>
      </c>
      <c r="I13" s="75">
        <f t="shared" si="0"/>
        <v>81.927197969543158</v>
      </c>
    </row>
    <row r="14" spans="1:9" ht="30.75" customHeight="1" x14ac:dyDescent="0.25">
      <c r="A14" s="60" t="s">
        <v>376</v>
      </c>
      <c r="B14" s="60" t="s">
        <v>159</v>
      </c>
      <c r="C14" s="60" t="s">
        <v>161</v>
      </c>
      <c r="D14" s="60" t="s">
        <v>238</v>
      </c>
      <c r="E14" s="60" t="s">
        <v>164</v>
      </c>
      <c r="F14" s="65" t="s">
        <v>237</v>
      </c>
      <c r="G14" s="71">
        <v>1059</v>
      </c>
      <c r="H14" s="71">
        <v>867.72355000000005</v>
      </c>
      <c r="I14" s="75">
        <f t="shared" si="0"/>
        <v>81.938012275731836</v>
      </c>
    </row>
    <row r="15" spans="1:9" ht="49.5" customHeight="1" x14ac:dyDescent="0.25">
      <c r="A15" s="60" t="s">
        <v>376</v>
      </c>
      <c r="B15" s="60" t="s">
        <v>159</v>
      </c>
      <c r="C15" s="60" t="s">
        <v>161</v>
      </c>
      <c r="D15" s="60" t="s">
        <v>238</v>
      </c>
      <c r="E15" s="60" t="s">
        <v>239</v>
      </c>
      <c r="F15" s="65" t="s">
        <v>240</v>
      </c>
      <c r="G15" s="71">
        <v>320</v>
      </c>
      <c r="H15" s="71">
        <v>262.05250999999998</v>
      </c>
      <c r="I15" s="75">
        <f>H15/G15*100</f>
        <v>81.891409374999995</v>
      </c>
    </row>
    <row r="16" spans="1:9" ht="60" customHeight="1" x14ac:dyDescent="0.25">
      <c r="A16" s="59" t="s">
        <v>376</v>
      </c>
      <c r="B16" s="59" t="s">
        <v>159</v>
      </c>
      <c r="C16" s="59" t="s">
        <v>166</v>
      </c>
      <c r="D16" s="59"/>
      <c r="E16" s="59"/>
      <c r="F16" s="64" t="s">
        <v>165</v>
      </c>
      <c r="G16" s="69">
        <f>G17</f>
        <v>6800.9810199999993</v>
      </c>
      <c r="H16" s="69">
        <f>H17</f>
        <v>5014.0587699999996</v>
      </c>
      <c r="I16" s="74">
        <f t="shared" si="0"/>
        <v>73.725522174740604</v>
      </c>
    </row>
    <row r="17" spans="1:11" ht="60" x14ac:dyDescent="0.25">
      <c r="A17" s="60" t="s">
        <v>376</v>
      </c>
      <c r="B17" s="60" t="s">
        <v>159</v>
      </c>
      <c r="C17" s="60" t="s">
        <v>166</v>
      </c>
      <c r="D17" s="60" t="s">
        <v>241</v>
      </c>
      <c r="E17" s="60"/>
      <c r="F17" s="65" t="s">
        <v>162</v>
      </c>
      <c r="G17" s="71">
        <f>G18</f>
        <v>6800.9810199999993</v>
      </c>
      <c r="H17" s="71">
        <f>H18</f>
        <v>5014.0587699999996</v>
      </c>
      <c r="I17" s="75">
        <f t="shared" si="0"/>
        <v>73.725522174740604</v>
      </c>
    </row>
    <row r="18" spans="1:11" ht="21" customHeight="1" x14ac:dyDescent="0.25">
      <c r="A18" s="60" t="s">
        <v>376</v>
      </c>
      <c r="B18" s="60" t="s">
        <v>159</v>
      </c>
      <c r="C18" s="60" t="s">
        <v>166</v>
      </c>
      <c r="D18" s="60" t="s">
        <v>241</v>
      </c>
      <c r="E18" s="60"/>
      <c r="F18" s="65" t="s">
        <v>167</v>
      </c>
      <c r="G18" s="72">
        <f>SUM(G19:G27)</f>
        <v>6800.9810199999993</v>
      </c>
      <c r="H18" s="72">
        <f>SUM(H19:H27)</f>
        <v>5014.0587699999996</v>
      </c>
      <c r="I18" s="75">
        <f t="shared" si="0"/>
        <v>73.725522174740604</v>
      </c>
    </row>
    <row r="19" spans="1:11" ht="33" customHeight="1" x14ac:dyDescent="0.25">
      <c r="A19" s="60" t="s">
        <v>376</v>
      </c>
      <c r="B19" s="60" t="s">
        <v>159</v>
      </c>
      <c r="C19" s="60" t="s">
        <v>166</v>
      </c>
      <c r="D19" s="60" t="s">
        <v>241</v>
      </c>
      <c r="E19" s="60" t="s">
        <v>164</v>
      </c>
      <c r="F19" s="65" t="s">
        <v>237</v>
      </c>
      <c r="G19" s="71">
        <v>2468</v>
      </c>
      <c r="H19" s="73">
        <v>1870.0416600000001</v>
      </c>
      <c r="I19" s="75">
        <f>G19/H19*100</f>
        <v>131.97566946182363</v>
      </c>
    </row>
    <row r="20" spans="1:11" ht="42.75" customHeight="1" x14ac:dyDescent="0.25">
      <c r="A20" s="60" t="s">
        <v>376</v>
      </c>
      <c r="B20" s="60" t="s">
        <v>159</v>
      </c>
      <c r="C20" s="60" t="s">
        <v>166</v>
      </c>
      <c r="D20" s="60" t="s">
        <v>241</v>
      </c>
      <c r="E20" s="60" t="s">
        <v>168</v>
      </c>
      <c r="F20" s="65" t="s">
        <v>242</v>
      </c>
      <c r="G20" s="71">
        <v>150</v>
      </c>
      <c r="H20" s="71">
        <v>0</v>
      </c>
      <c r="I20" s="75">
        <f t="shared" si="0"/>
        <v>0</v>
      </c>
    </row>
    <row r="21" spans="1:11" ht="50.25" customHeight="1" x14ac:dyDescent="0.25">
      <c r="A21" s="60" t="s">
        <v>376</v>
      </c>
      <c r="B21" s="60" t="s">
        <v>159</v>
      </c>
      <c r="C21" s="60" t="s">
        <v>166</v>
      </c>
      <c r="D21" s="60" t="s">
        <v>241</v>
      </c>
      <c r="E21" s="60" t="s">
        <v>239</v>
      </c>
      <c r="F21" s="65" t="s">
        <v>240</v>
      </c>
      <c r="G21" s="71">
        <v>746</v>
      </c>
      <c r="H21" s="71">
        <v>561.64238</v>
      </c>
      <c r="I21" s="75">
        <f t="shared" si="0"/>
        <v>75.287182305630026</v>
      </c>
    </row>
    <row r="22" spans="1:11" ht="38.25" customHeight="1" x14ac:dyDescent="0.25">
      <c r="A22" s="60" t="s">
        <v>376</v>
      </c>
      <c r="B22" s="60" t="s">
        <v>159</v>
      </c>
      <c r="C22" s="60" t="s">
        <v>166</v>
      </c>
      <c r="D22" s="60" t="s">
        <v>241</v>
      </c>
      <c r="E22" s="60" t="s">
        <v>169</v>
      </c>
      <c r="F22" s="65" t="s">
        <v>243</v>
      </c>
      <c r="G22" s="71">
        <v>2019.2070200000001</v>
      </c>
      <c r="H22" s="71">
        <v>1386.95191</v>
      </c>
      <c r="I22" s="75">
        <f t="shared" si="0"/>
        <v>68.687950084484157</v>
      </c>
    </row>
    <row r="23" spans="1:11" ht="38.25" customHeight="1" x14ac:dyDescent="0.25">
      <c r="A23" s="60" t="s">
        <v>232</v>
      </c>
      <c r="B23" s="60" t="s">
        <v>159</v>
      </c>
      <c r="C23" s="60" t="s">
        <v>166</v>
      </c>
      <c r="D23" s="60" t="s">
        <v>241</v>
      </c>
      <c r="E23" s="60" t="s">
        <v>339</v>
      </c>
      <c r="F23" s="65" t="s">
        <v>340</v>
      </c>
      <c r="G23" s="71">
        <v>1322.7739999999999</v>
      </c>
      <c r="H23" s="71">
        <v>1117.4611299999999</v>
      </c>
      <c r="I23" s="75">
        <f t="shared" si="0"/>
        <v>84.478613126656555</v>
      </c>
    </row>
    <row r="24" spans="1:11" ht="38.25" customHeight="1" x14ac:dyDescent="0.25">
      <c r="A24" s="60" t="s">
        <v>232</v>
      </c>
      <c r="B24" s="60" t="s">
        <v>159</v>
      </c>
      <c r="C24" s="60" t="s">
        <v>166</v>
      </c>
      <c r="D24" s="60" t="s">
        <v>241</v>
      </c>
      <c r="E24" s="60" t="s">
        <v>511</v>
      </c>
      <c r="F24" s="184" t="s">
        <v>512</v>
      </c>
      <c r="G24" s="71">
        <v>9.96631</v>
      </c>
      <c r="H24" s="71">
        <v>9.96631</v>
      </c>
      <c r="I24" s="75">
        <f t="shared" si="0"/>
        <v>100</v>
      </c>
    </row>
    <row r="25" spans="1:11" ht="35.25" customHeight="1" x14ac:dyDescent="0.25">
      <c r="A25" s="60" t="s">
        <v>232</v>
      </c>
      <c r="B25" s="60" t="s">
        <v>159</v>
      </c>
      <c r="C25" s="60" t="s">
        <v>166</v>
      </c>
      <c r="D25" s="60" t="s">
        <v>241</v>
      </c>
      <c r="E25" s="60" t="s">
        <v>171</v>
      </c>
      <c r="F25" s="65" t="s">
        <v>170</v>
      </c>
      <c r="G25" s="71">
        <v>5</v>
      </c>
      <c r="H25" s="71">
        <v>0.32700000000000001</v>
      </c>
      <c r="I25" s="75">
        <f t="shared" si="0"/>
        <v>6.54</v>
      </c>
    </row>
    <row r="26" spans="1:11" ht="19.5" customHeight="1" x14ac:dyDescent="0.25">
      <c r="A26" s="60" t="s">
        <v>232</v>
      </c>
      <c r="B26" s="60" t="s">
        <v>159</v>
      </c>
      <c r="C26" s="60" t="s">
        <v>166</v>
      </c>
      <c r="D26" s="60" t="s">
        <v>241</v>
      </c>
      <c r="E26" s="60" t="s">
        <v>172</v>
      </c>
      <c r="F26" s="65" t="s">
        <v>244</v>
      </c>
      <c r="G26" s="73">
        <v>67.103309999999993</v>
      </c>
      <c r="H26" s="73">
        <v>54.738</v>
      </c>
      <c r="I26" s="75">
        <f t="shared" si="0"/>
        <v>81.572727187377197</v>
      </c>
    </row>
    <row r="27" spans="1:11" ht="19.5" customHeight="1" x14ac:dyDescent="0.25">
      <c r="A27" s="60" t="s">
        <v>232</v>
      </c>
      <c r="B27" s="60" t="s">
        <v>159</v>
      </c>
      <c r="C27" s="60" t="s">
        <v>166</v>
      </c>
      <c r="D27" s="60" t="s">
        <v>241</v>
      </c>
      <c r="E27" s="60" t="s">
        <v>245</v>
      </c>
      <c r="F27" s="65" t="s">
        <v>246</v>
      </c>
      <c r="G27" s="73">
        <v>12.93038</v>
      </c>
      <c r="H27" s="73">
        <v>12.93038</v>
      </c>
      <c r="I27" s="75">
        <f t="shared" si="0"/>
        <v>100</v>
      </c>
      <c r="K27" s="66"/>
    </row>
    <row r="28" spans="1:11" ht="47.25" customHeight="1" x14ac:dyDescent="0.25">
      <c r="A28" s="59" t="s">
        <v>376</v>
      </c>
      <c r="B28" s="59" t="s">
        <v>159</v>
      </c>
      <c r="C28" s="59" t="s">
        <v>265</v>
      </c>
      <c r="D28" s="59"/>
      <c r="E28" s="59"/>
      <c r="F28" s="64" t="s">
        <v>267</v>
      </c>
      <c r="G28" s="69">
        <f>G29</f>
        <v>12</v>
      </c>
      <c r="H28" s="69">
        <f>H29</f>
        <v>12</v>
      </c>
      <c r="I28" s="74">
        <f>H28/G28*100</f>
        <v>100</v>
      </c>
      <c r="K28" s="66"/>
    </row>
    <row r="29" spans="1:11" ht="19.5" customHeight="1" x14ac:dyDescent="0.25">
      <c r="A29" s="60" t="s">
        <v>376</v>
      </c>
      <c r="B29" s="60" t="s">
        <v>159</v>
      </c>
      <c r="C29" s="60" t="s">
        <v>265</v>
      </c>
      <c r="D29" s="60" t="s">
        <v>379</v>
      </c>
      <c r="E29" s="60"/>
      <c r="F29" s="65" t="s">
        <v>266</v>
      </c>
      <c r="G29" s="73">
        <f>G30</f>
        <v>12</v>
      </c>
      <c r="H29" s="73">
        <f>H30</f>
        <v>12</v>
      </c>
      <c r="I29" s="75">
        <f>H29/G29*100</f>
        <v>100</v>
      </c>
      <c r="K29" s="66"/>
    </row>
    <row r="30" spans="1:11" ht="19.5" customHeight="1" x14ac:dyDescent="0.25">
      <c r="A30" s="60" t="s">
        <v>376</v>
      </c>
      <c r="B30" s="60" t="s">
        <v>159</v>
      </c>
      <c r="C30" s="60" t="s">
        <v>265</v>
      </c>
      <c r="D30" s="60" t="s">
        <v>379</v>
      </c>
      <c r="E30" s="60" t="s">
        <v>178</v>
      </c>
      <c r="F30" s="65" t="s">
        <v>143</v>
      </c>
      <c r="G30" s="73">
        <v>12</v>
      </c>
      <c r="H30" s="73">
        <v>12</v>
      </c>
      <c r="I30" s="75">
        <f>H30/G30*100</f>
        <v>100</v>
      </c>
      <c r="K30" s="66"/>
    </row>
    <row r="31" spans="1:11" ht="24.75" hidden="1" customHeight="1" x14ac:dyDescent="0.25">
      <c r="A31" s="59" t="s">
        <v>376</v>
      </c>
      <c r="B31" s="59" t="s">
        <v>159</v>
      </c>
      <c r="C31" s="59" t="s">
        <v>234</v>
      </c>
      <c r="D31" s="59"/>
      <c r="E31" s="59"/>
      <c r="F31" s="64" t="s">
        <v>202</v>
      </c>
      <c r="G31" s="69">
        <f>G32</f>
        <v>0</v>
      </c>
      <c r="H31" s="69">
        <f>H32</f>
        <v>0</v>
      </c>
      <c r="I31" s="74">
        <v>0</v>
      </c>
    </row>
    <row r="32" spans="1:11" ht="36" hidden="1" customHeight="1" x14ac:dyDescent="0.25">
      <c r="A32" s="60" t="s">
        <v>378</v>
      </c>
      <c r="B32" s="60" t="s">
        <v>159</v>
      </c>
      <c r="C32" s="60" t="s">
        <v>234</v>
      </c>
      <c r="D32" s="60" t="s">
        <v>247</v>
      </c>
      <c r="E32" s="60" t="s">
        <v>169</v>
      </c>
      <c r="F32" s="65" t="s">
        <v>243</v>
      </c>
      <c r="G32" s="73">
        <v>0</v>
      </c>
      <c r="H32" s="73">
        <v>0</v>
      </c>
      <c r="I32" s="75">
        <v>0</v>
      </c>
    </row>
    <row r="33" spans="1:9" ht="30" customHeight="1" x14ac:dyDescent="0.25">
      <c r="A33" s="59" t="s">
        <v>376</v>
      </c>
      <c r="B33" s="59" t="s">
        <v>159</v>
      </c>
      <c r="C33" s="59" t="s">
        <v>252</v>
      </c>
      <c r="D33" s="59"/>
      <c r="E33" s="59"/>
      <c r="F33" s="64" t="s">
        <v>248</v>
      </c>
      <c r="G33" s="69">
        <f>G34</f>
        <v>200</v>
      </c>
      <c r="H33" s="69">
        <f>H34</f>
        <v>0</v>
      </c>
      <c r="I33" s="74">
        <f t="shared" si="0"/>
        <v>0</v>
      </c>
    </row>
    <row r="34" spans="1:9" ht="27.75" customHeight="1" x14ac:dyDescent="0.25">
      <c r="A34" s="60" t="s">
        <v>376</v>
      </c>
      <c r="B34" s="60" t="s">
        <v>159</v>
      </c>
      <c r="C34" s="60" t="s">
        <v>252</v>
      </c>
      <c r="D34" s="60" t="s">
        <v>249</v>
      </c>
      <c r="E34" s="60"/>
      <c r="F34" s="65" t="s">
        <v>331</v>
      </c>
      <c r="G34" s="73">
        <f>G35</f>
        <v>200</v>
      </c>
      <c r="H34" s="73">
        <v>0</v>
      </c>
      <c r="I34" s="75">
        <f t="shared" si="0"/>
        <v>0</v>
      </c>
    </row>
    <row r="35" spans="1:9" ht="27.75" customHeight="1" x14ac:dyDescent="0.25">
      <c r="A35" s="60" t="s">
        <v>232</v>
      </c>
      <c r="B35" s="60" t="s">
        <v>159</v>
      </c>
      <c r="C35" s="60" t="s">
        <v>252</v>
      </c>
      <c r="D35" s="60" t="s">
        <v>249</v>
      </c>
      <c r="E35" s="60" t="s">
        <v>250</v>
      </c>
      <c r="F35" s="65" t="s">
        <v>251</v>
      </c>
      <c r="G35" s="73">
        <v>200</v>
      </c>
      <c r="H35" s="73">
        <v>0</v>
      </c>
      <c r="I35" s="75">
        <v>0</v>
      </c>
    </row>
    <row r="36" spans="1:9" ht="23.25" customHeight="1" x14ac:dyDescent="0.25">
      <c r="A36" s="59" t="s">
        <v>376</v>
      </c>
      <c r="B36" s="59" t="s">
        <v>159</v>
      </c>
      <c r="C36" s="59" t="s">
        <v>174</v>
      </c>
      <c r="D36" s="59"/>
      <c r="E36" s="59"/>
      <c r="F36" s="64" t="s">
        <v>149</v>
      </c>
      <c r="G36" s="69">
        <f>G37</f>
        <v>2610</v>
      </c>
      <c r="H36" s="69">
        <f>H37</f>
        <v>1837.1138599999999</v>
      </c>
      <c r="I36" s="74">
        <f t="shared" si="0"/>
        <v>70.387504214559385</v>
      </c>
    </row>
    <row r="37" spans="1:9" ht="30" x14ac:dyDescent="0.25">
      <c r="A37" s="60" t="s">
        <v>376</v>
      </c>
      <c r="B37" s="60" t="s">
        <v>159</v>
      </c>
      <c r="C37" s="60" t="s">
        <v>174</v>
      </c>
      <c r="D37" s="60" t="s">
        <v>247</v>
      </c>
      <c r="E37" s="60"/>
      <c r="F37" s="65" t="s">
        <v>175</v>
      </c>
      <c r="G37" s="71">
        <f>G38+G39+G40+G41+G42+G43+G44+G45</f>
        <v>2610</v>
      </c>
      <c r="H37" s="71">
        <f>H38+H39+H40+H41+H42+H43+H44+H45</f>
        <v>1837.1138599999999</v>
      </c>
      <c r="I37" s="75">
        <f t="shared" si="0"/>
        <v>70.387504214559385</v>
      </c>
    </row>
    <row r="38" spans="1:9" ht="24" customHeight="1" x14ac:dyDescent="0.25">
      <c r="A38" s="102" t="s">
        <v>376</v>
      </c>
      <c r="B38" s="102" t="s">
        <v>159</v>
      </c>
      <c r="C38" s="102" t="s">
        <v>174</v>
      </c>
      <c r="D38" s="102" t="s">
        <v>247</v>
      </c>
      <c r="E38" s="102" t="s">
        <v>173</v>
      </c>
      <c r="F38" s="103" t="s">
        <v>253</v>
      </c>
      <c r="G38" s="104">
        <v>1812</v>
      </c>
      <c r="H38" s="104">
        <v>1321.3931299999999</v>
      </c>
      <c r="I38" s="105">
        <f t="shared" si="0"/>
        <v>72.92456567328918</v>
      </c>
    </row>
    <row r="39" spans="1:9" ht="36" customHeight="1" x14ac:dyDescent="0.25">
      <c r="A39" s="102" t="s">
        <v>376</v>
      </c>
      <c r="B39" s="102" t="s">
        <v>159</v>
      </c>
      <c r="C39" s="102" t="s">
        <v>174</v>
      </c>
      <c r="D39" s="102" t="s">
        <v>247</v>
      </c>
      <c r="E39" s="102" t="s">
        <v>207</v>
      </c>
      <c r="F39" s="103" t="s">
        <v>219</v>
      </c>
      <c r="G39" s="104">
        <v>240</v>
      </c>
      <c r="H39" s="104">
        <v>114.66</v>
      </c>
      <c r="I39" s="105">
        <v>0</v>
      </c>
    </row>
    <row r="40" spans="1:9" ht="53.25" customHeight="1" x14ac:dyDescent="0.25">
      <c r="A40" s="102" t="s">
        <v>376</v>
      </c>
      <c r="B40" s="102" t="s">
        <v>159</v>
      </c>
      <c r="C40" s="102" t="s">
        <v>174</v>
      </c>
      <c r="D40" s="102" t="s">
        <v>247</v>
      </c>
      <c r="E40" s="102" t="s">
        <v>254</v>
      </c>
      <c r="F40" s="103" t="s">
        <v>255</v>
      </c>
      <c r="G40" s="104">
        <v>548</v>
      </c>
      <c r="H40" s="104">
        <v>399.06072999999998</v>
      </c>
      <c r="I40" s="105">
        <f>H40/G40*100</f>
        <v>72.821301094890515</v>
      </c>
    </row>
    <row r="41" spans="1:9" ht="33" customHeight="1" x14ac:dyDescent="0.25">
      <c r="A41" s="102" t="s">
        <v>518</v>
      </c>
      <c r="B41" s="102" t="s">
        <v>159</v>
      </c>
      <c r="C41" s="102" t="s">
        <v>174</v>
      </c>
      <c r="D41" s="102" t="s">
        <v>247</v>
      </c>
      <c r="E41" s="102" t="s">
        <v>169</v>
      </c>
      <c r="F41" s="103" t="s">
        <v>256</v>
      </c>
      <c r="G41" s="104">
        <v>0</v>
      </c>
      <c r="H41" s="104">
        <v>0</v>
      </c>
      <c r="I41" s="105">
        <v>0</v>
      </c>
    </row>
    <row r="42" spans="1:9" ht="33" customHeight="1" x14ac:dyDescent="0.25">
      <c r="A42" s="102" t="s">
        <v>376</v>
      </c>
      <c r="B42" s="102" t="s">
        <v>159</v>
      </c>
      <c r="C42" s="102" t="s">
        <v>174</v>
      </c>
      <c r="D42" s="102" t="s">
        <v>247</v>
      </c>
      <c r="E42" s="102" t="s">
        <v>339</v>
      </c>
      <c r="F42" s="103" t="s">
        <v>340</v>
      </c>
      <c r="G42" s="104">
        <v>0</v>
      </c>
      <c r="H42" s="104">
        <v>0</v>
      </c>
      <c r="I42" s="105">
        <v>0</v>
      </c>
    </row>
    <row r="43" spans="1:9" ht="33" customHeight="1" x14ac:dyDescent="0.25">
      <c r="A43" s="102" t="s">
        <v>376</v>
      </c>
      <c r="B43" s="102" t="s">
        <v>159</v>
      </c>
      <c r="C43" s="102" t="s">
        <v>174</v>
      </c>
      <c r="D43" s="102" t="s">
        <v>247</v>
      </c>
      <c r="E43" s="102" t="s">
        <v>172</v>
      </c>
      <c r="F43" s="103" t="s">
        <v>244</v>
      </c>
      <c r="G43" s="104">
        <v>1</v>
      </c>
      <c r="H43" s="104">
        <v>0</v>
      </c>
      <c r="I43" s="105">
        <v>0</v>
      </c>
    </row>
    <row r="44" spans="1:9" ht="28.5" hidden="1" customHeight="1" x14ac:dyDescent="0.25">
      <c r="A44" s="102" t="s">
        <v>376</v>
      </c>
      <c r="B44" s="102" t="s">
        <v>159</v>
      </c>
      <c r="C44" s="102" t="s">
        <v>174</v>
      </c>
      <c r="D44" s="102" t="s">
        <v>241</v>
      </c>
      <c r="E44" s="102" t="s">
        <v>245</v>
      </c>
      <c r="F44" s="103" t="s">
        <v>246</v>
      </c>
      <c r="G44" s="104">
        <v>0</v>
      </c>
      <c r="H44" s="104">
        <v>0</v>
      </c>
      <c r="I44" s="105">
        <v>0</v>
      </c>
    </row>
    <row r="45" spans="1:9" ht="28.5" customHeight="1" x14ac:dyDescent="0.25">
      <c r="A45" s="102" t="s">
        <v>376</v>
      </c>
      <c r="B45" s="102" t="s">
        <v>159</v>
      </c>
      <c r="C45" s="102" t="s">
        <v>174</v>
      </c>
      <c r="D45" s="102" t="s">
        <v>247</v>
      </c>
      <c r="E45" s="102" t="s">
        <v>245</v>
      </c>
      <c r="F45" s="103" t="s">
        <v>246</v>
      </c>
      <c r="G45" s="104">
        <v>9</v>
      </c>
      <c r="H45" s="104">
        <v>2</v>
      </c>
      <c r="I45" s="105">
        <v>0</v>
      </c>
    </row>
    <row r="46" spans="1:9" ht="28.5" customHeight="1" x14ac:dyDescent="0.25">
      <c r="A46" s="59" t="s">
        <v>376</v>
      </c>
      <c r="B46" s="59" t="s">
        <v>159</v>
      </c>
      <c r="C46" s="59" t="s">
        <v>174</v>
      </c>
      <c r="D46" s="59"/>
      <c r="E46" s="59"/>
      <c r="F46" s="64" t="s">
        <v>149</v>
      </c>
      <c r="G46" s="69">
        <f>G48</f>
        <v>0.78732999999999997</v>
      </c>
      <c r="H46" s="69">
        <f>H48</f>
        <v>0</v>
      </c>
      <c r="I46" s="74">
        <f>H46/G46*100</f>
        <v>0</v>
      </c>
    </row>
    <row r="47" spans="1:9" ht="87" customHeight="1" x14ac:dyDescent="0.25">
      <c r="A47" s="60" t="s">
        <v>376</v>
      </c>
      <c r="B47" s="60" t="s">
        <v>159</v>
      </c>
      <c r="C47" s="60" t="s">
        <v>174</v>
      </c>
      <c r="D47" s="60" t="s">
        <v>380</v>
      </c>
      <c r="E47" s="60"/>
      <c r="F47" s="65" t="s">
        <v>332</v>
      </c>
      <c r="G47" s="73">
        <f>G48</f>
        <v>0.78732999999999997</v>
      </c>
      <c r="H47" s="73">
        <f>H48</f>
        <v>0</v>
      </c>
      <c r="I47" s="75">
        <f>H47/G47*100</f>
        <v>0</v>
      </c>
    </row>
    <row r="48" spans="1:9" ht="32.25" customHeight="1" x14ac:dyDescent="0.25">
      <c r="A48" s="60" t="s">
        <v>376</v>
      </c>
      <c r="B48" s="60" t="s">
        <v>159</v>
      </c>
      <c r="C48" s="60" t="s">
        <v>174</v>
      </c>
      <c r="D48" s="60" t="s">
        <v>380</v>
      </c>
      <c r="E48" s="60" t="s">
        <v>169</v>
      </c>
      <c r="F48" s="65" t="s">
        <v>256</v>
      </c>
      <c r="G48" s="73">
        <v>0.78732999999999997</v>
      </c>
      <c r="H48" s="73">
        <v>0</v>
      </c>
      <c r="I48" s="75">
        <f>H48/G48*100</f>
        <v>0</v>
      </c>
    </row>
    <row r="49" spans="1:9" ht="31.5" customHeight="1" x14ac:dyDescent="0.25">
      <c r="A49" s="61" t="s">
        <v>376</v>
      </c>
      <c r="B49" s="59" t="s">
        <v>208</v>
      </c>
      <c r="C49" s="59"/>
      <c r="D49" s="59"/>
      <c r="E49" s="59"/>
      <c r="F49" s="64" t="s">
        <v>213</v>
      </c>
      <c r="G49" s="69">
        <f>G50</f>
        <v>145.6</v>
      </c>
      <c r="H49" s="69">
        <f>H50</f>
        <v>91.590229999999991</v>
      </c>
      <c r="I49" s="74">
        <f t="shared" si="0"/>
        <v>62.905377747252743</v>
      </c>
    </row>
    <row r="50" spans="1:9" ht="21.75" customHeight="1" x14ac:dyDescent="0.25">
      <c r="A50" s="61" t="s">
        <v>376</v>
      </c>
      <c r="B50" s="60" t="s">
        <v>208</v>
      </c>
      <c r="C50" s="60" t="s">
        <v>209</v>
      </c>
      <c r="D50" s="59"/>
      <c r="E50" s="59"/>
      <c r="F50" s="65" t="s">
        <v>212</v>
      </c>
      <c r="G50" s="73">
        <f>G51</f>
        <v>145.6</v>
      </c>
      <c r="H50" s="73">
        <f>H51</f>
        <v>91.590229999999991</v>
      </c>
      <c r="I50" s="75">
        <f t="shared" si="0"/>
        <v>62.905377747252743</v>
      </c>
    </row>
    <row r="51" spans="1:9" ht="36" customHeight="1" x14ac:dyDescent="0.25">
      <c r="A51" s="61" t="s">
        <v>376</v>
      </c>
      <c r="B51" s="60" t="s">
        <v>208</v>
      </c>
      <c r="C51" s="60" t="s">
        <v>209</v>
      </c>
      <c r="D51" s="60" t="s">
        <v>257</v>
      </c>
      <c r="E51" s="60"/>
      <c r="F51" s="65" t="s">
        <v>211</v>
      </c>
      <c r="G51" s="73">
        <f>G52+G53+G54+G55</f>
        <v>145.6</v>
      </c>
      <c r="H51" s="73">
        <f>H52+H53+H54+H55</f>
        <v>91.590229999999991</v>
      </c>
      <c r="I51" s="75">
        <f t="shared" si="0"/>
        <v>62.905377747252743</v>
      </c>
    </row>
    <row r="52" spans="1:9" ht="32.25" customHeight="1" x14ac:dyDescent="0.25">
      <c r="A52" s="61" t="s">
        <v>376</v>
      </c>
      <c r="B52" s="60" t="s">
        <v>208</v>
      </c>
      <c r="C52" s="60" t="s">
        <v>209</v>
      </c>
      <c r="D52" s="60" t="s">
        <v>257</v>
      </c>
      <c r="E52" s="60" t="s">
        <v>164</v>
      </c>
      <c r="F52" s="65" t="s">
        <v>237</v>
      </c>
      <c r="G52" s="73">
        <v>98.6</v>
      </c>
      <c r="H52" s="73">
        <v>70.345889999999997</v>
      </c>
      <c r="I52" s="75">
        <f t="shared" si="0"/>
        <v>71.344716024340769</v>
      </c>
    </row>
    <row r="53" spans="1:9" ht="49.5" hidden="1" customHeight="1" x14ac:dyDescent="0.25">
      <c r="A53" s="61" t="s">
        <v>376</v>
      </c>
      <c r="B53" s="60" t="s">
        <v>208</v>
      </c>
      <c r="C53" s="60" t="s">
        <v>209</v>
      </c>
      <c r="D53" s="60" t="s">
        <v>257</v>
      </c>
      <c r="E53" s="60" t="s">
        <v>168</v>
      </c>
      <c r="F53" s="65" t="s">
        <v>242</v>
      </c>
      <c r="G53" s="73">
        <v>0</v>
      </c>
      <c r="H53" s="73">
        <v>0</v>
      </c>
      <c r="I53" s="75" t="e">
        <f t="shared" si="0"/>
        <v>#DIV/0!</v>
      </c>
    </row>
    <row r="54" spans="1:9" ht="53.25" customHeight="1" x14ac:dyDescent="0.25">
      <c r="A54" s="61" t="s">
        <v>376</v>
      </c>
      <c r="B54" s="60" t="s">
        <v>208</v>
      </c>
      <c r="C54" s="60" t="s">
        <v>209</v>
      </c>
      <c r="D54" s="60" t="s">
        <v>257</v>
      </c>
      <c r="E54" s="60" t="s">
        <v>239</v>
      </c>
      <c r="F54" s="65" t="s">
        <v>240</v>
      </c>
      <c r="G54" s="73">
        <v>28</v>
      </c>
      <c r="H54" s="73">
        <v>21.244340000000001</v>
      </c>
      <c r="I54" s="75">
        <f t="shared" si="0"/>
        <v>75.872642857142864</v>
      </c>
    </row>
    <row r="55" spans="1:9" ht="42.75" customHeight="1" x14ac:dyDescent="0.25">
      <c r="A55" s="61" t="s">
        <v>376</v>
      </c>
      <c r="B55" s="60" t="s">
        <v>208</v>
      </c>
      <c r="C55" s="60" t="s">
        <v>209</v>
      </c>
      <c r="D55" s="60" t="s">
        <v>257</v>
      </c>
      <c r="E55" s="60" t="s">
        <v>169</v>
      </c>
      <c r="F55" s="65" t="s">
        <v>256</v>
      </c>
      <c r="G55" s="73">
        <v>19</v>
      </c>
      <c r="H55" s="73">
        <v>0</v>
      </c>
      <c r="I55" s="75">
        <f t="shared" si="0"/>
        <v>0</v>
      </c>
    </row>
    <row r="56" spans="1:9" ht="35.25" customHeight="1" x14ac:dyDescent="0.25">
      <c r="A56" s="61" t="s">
        <v>376</v>
      </c>
      <c r="B56" s="59" t="s">
        <v>383</v>
      </c>
      <c r="C56" s="60"/>
      <c r="D56" s="60"/>
      <c r="E56" s="60"/>
      <c r="F56" s="137" t="s">
        <v>384</v>
      </c>
      <c r="G56" s="69">
        <f>G57</f>
        <v>3195.6400000000003</v>
      </c>
      <c r="H56" s="69">
        <f>H57</f>
        <v>1934.3565999999998</v>
      </c>
      <c r="I56" s="74">
        <f>I57</f>
        <v>0</v>
      </c>
    </row>
    <row r="57" spans="1:9" ht="42.75" customHeight="1" x14ac:dyDescent="0.25">
      <c r="A57" s="61" t="s">
        <v>376</v>
      </c>
      <c r="B57" s="59" t="s">
        <v>383</v>
      </c>
      <c r="C57" s="59" t="s">
        <v>385</v>
      </c>
      <c r="D57" s="59" t="s">
        <v>386</v>
      </c>
      <c r="E57" s="59"/>
      <c r="F57" s="64" t="s">
        <v>175</v>
      </c>
      <c r="G57" s="73">
        <f>G58+G59+G60+G61+G62+G63+G64</f>
        <v>3195.6400000000003</v>
      </c>
      <c r="H57" s="73">
        <f>H58+H59+H60+H61+H62+H63+H64</f>
        <v>1934.3565999999998</v>
      </c>
      <c r="I57" s="73">
        <f>I58+I60+I61+I63</f>
        <v>0</v>
      </c>
    </row>
    <row r="58" spans="1:9" ht="42.75" customHeight="1" x14ac:dyDescent="0.25">
      <c r="A58" s="61" t="s">
        <v>376</v>
      </c>
      <c r="B58" s="60" t="s">
        <v>383</v>
      </c>
      <c r="C58" s="60" t="s">
        <v>385</v>
      </c>
      <c r="D58" s="60" t="s">
        <v>386</v>
      </c>
      <c r="E58" s="60" t="s">
        <v>173</v>
      </c>
      <c r="F58" s="103" t="s">
        <v>253</v>
      </c>
      <c r="G58" s="73">
        <v>1709.4</v>
      </c>
      <c r="H58" s="73">
        <v>975.87811999999997</v>
      </c>
      <c r="I58" s="75">
        <v>0</v>
      </c>
    </row>
    <row r="59" spans="1:9" ht="42.75" customHeight="1" x14ac:dyDescent="0.25">
      <c r="A59" s="61" t="s">
        <v>376</v>
      </c>
      <c r="B59" s="60" t="s">
        <v>383</v>
      </c>
      <c r="C59" s="60" t="s">
        <v>385</v>
      </c>
      <c r="D59" s="60" t="s">
        <v>386</v>
      </c>
      <c r="E59" s="60" t="s">
        <v>207</v>
      </c>
      <c r="F59" s="103" t="s">
        <v>219</v>
      </c>
      <c r="G59" s="73">
        <v>100</v>
      </c>
      <c r="H59" s="73">
        <v>0</v>
      </c>
      <c r="I59" s="75">
        <v>0</v>
      </c>
    </row>
    <row r="60" spans="1:9" ht="51" customHeight="1" x14ac:dyDescent="0.25">
      <c r="A60" s="61" t="s">
        <v>376</v>
      </c>
      <c r="B60" s="60" t="s">
        <v>383</v>
      </c>
      <c r="C60" s="60" t="s">
        <v>385</v>
      </c>
      <c r="D60" s="60" t="s">
        <v>386</v>
      </c>
      <c r="E60" s="60" t="s">
        <v>254</v>
      </c>
      <c r="F60" s="103" t="s">
        <v>255</v>
      </c>
      <c r="G60" s="73">
        <v>516.24</v>
      </c>
      <c r="H60" s="73">
        <v>293.70934</v>
      </c>
      <c r="I60" s="75">
        <v>0</v>
      </c>
    </row>
    <row r="61" spans="1:9" ht="51" customHeight="1" x14ac:dyDescent="0.25">
      <c r="A61" s="61" t="s">
        <v>376</v>
      </c>
      <c r="B61" s="60" t="s">
        <v>383</v>
      </c>
      <c r="C61" s="60" t="s">
        <v>385</v>
      </c>
      <c r="D61" s="60" t="s">
        <v>387</v>
      </c>
      <c r="E61" s="60" t="s">
        <v>169</v>
      </c>
      <c r="F61" s="103" t="s">
        <v>256</v>
      </c>
      <c r="G61" s="73">
        <v>555</v>
      </c>
      <c r="H61" s="73">
        <v>479.82902000000001</v>
      </c>
      <c r="I61" s="75">
        <v>0</v>
      </c>
    </row>
    <row r="62" spans="1:9" ht="37.5" customHeight="1" x14ac:dyDescent="0.25">
      <c r="A62" s="61" t="s">
        <v>376</v>
      </c>
      <c r="B62" s="60" t="s">
        <v>383</v>
      </c>
      <c r="C62" s="60" t="s">
        <v>385</v>
      </c>
      <c r="D62" s="60" t="s">
        <v>387</v>
      </c>
      <c r="E62" s="60" t="s">
        <v>339</v>
      </c>
      <c r="F62" s="103" t="s">
        <v>340</v>
      </c>
      <c r="G62" s="73">
        <v>300</v>
      </c>
      <c r="H62" s="73">
        <v>181.50192000000001</v>
      </c>
      <c r="I62" s="75">
        <v>0</v>
      </c>
    </row>
    <row r="63" spans="1:9" ht="51" customHeight="1" x14ac:dyDescent="0.25">
      <c r="A63" s="61" t="s">
        <v>376</v>
      </c>
      <c r="B63" s="60" t="s">
        <v>383</v>
      </c>
      <c r="C63" s="60" t="s">
        <v>385</v>
      </c>
      <c r="D63" s="60" t="s">
        <v>387</v>
      </c>
      <c r="E63" s="60" t="s">
        <v>171</v>
      </c>
      <c r="F63" s="103" t="s">
        <v>244</v>
      </c>
      <c r="G63" s="73">
        <v>10</v>
      </c>
      <c r="H63" s="73">
        <v>1.1160000000000001</v>
      </c>
      <c r="I63" s="75">
        <v>0</v>
      </c>
    </row>
    <row r="64" spans="1:9" ht="39" customHeight="1" x14ac:dyDescent="0.25">
      <c r="A64" s="61" t="s">
        <v>376</v>
      </c>
      <c r="B64" s="60" t="s">
        <v>383</v>
      </c>
      <c r="C64" s="60" t="s">
        <v>385</v>
      </c>
      <c r="D64" s="60" t="s">
        <v>387</v>
      </c>
      <c r="E64" s="60" t="s">
        <v>245</v>
      </c>
      <c r="F64" s="103" t="s">
        <v>246</v>
      </c>
      <c r="G64" s="73">
        <v>5</v>
      </c>
      <c r="H64" s="73">
        <v>2.3222</v>
      </c>
      <c r="I64" s="75">
        <v>0</v>
      </c>
    </row>
    <row r="65" spans="1:9" ht="42.75" customHeight="1" x14ac:dyDescent="0.25">
      <c r="A65" s="61" t="s">
        <v>376</v>
      </c>
      <c r="B65" s="59" t="s">
        <v>261</v>
      </c>
      <c r="C65" s="59" t="s">
        <v>262</v>
      </c>
      <c r="D65" s="59"/>
      <c r="E65" s="59"/>
      <c r="F65" s="64" t="s">
        <v>259</v>
      </c>
      <c r="G65" s="69">
        <f t="shared" ref="G65:I66" si="1">G66</f>
        <v>75.431439999999995</v>
      </c>
      <c r="H65" s="69">
        <f t="shared" si="1"/>
        <v>57.23724</v>
      </c>
      <c r="I65" s="74">
        <f t="shared" si="1"/>
        <v>75.8798188129512</v>
      </c>
    </row>
    <row r="66" spans="1:9" ht="42.75" customHeight="1" x14ac:dyDescent="0.25">
      <c r="A66" s="61" t="s">
        <v>376</v>
      </c>
      <c r="B66" s="60" t="s">
        <v>261</v>
      </c>
      <c r="C66" s="60" t="s">
        <v>262</v>
      </c>
      <c r="D66" s="60" t="s">
        <v>241</v>
      </c>
      <c r="E66" s="60"/>
      <c r="F66" s="65" t="s">
        <v>260</v>
      </c>
      <c r="G66" s="73">
        <f t="shared" si="1"/>
        <v>75.431439999999995</v>
      </c>
      <c r="H66" s="73">
        <f t="shared" si="1"/>
        <v>57.23724</v>
      </c>
      <c r="I66" s="75">
        <f t="shared" si="1"/>
        <v>75.8798188129512</v>
      </c>
    </row>
    <row r="67" spans="1:9" ht="42.75" customHeight="1" x14ac:dyDescent="0.25">
      <c r="A67" s="61" t="s">
        <v>376</v>
      </c>
      <c r="B67" s="60" t="s">
        <v>261</v>
      </c>
      <c r="C67" s="60" t="s">
        <v>262</v>
      </c>
      <c r="D67" s="60" t="s">
        <v>241</v>
      </c>
      <c r="E67" s="60" t="s">
        <v>264</v>
      </c>
      <c r="F67" s="65" t="s">
        <v>263</v>
      </c>
      <c r="G67" s="73">
        <v>75.431439999999995</v>
      </c>
      <c r="H67" s="73">
        <v>57.23724</v>
      </c>
      <c r="I67" s="75">
        <f>H67/G67*100</f>
        <v>75.8798188129512</v>
      </c>
    </row>
    <row r="68" spans="1:9" ht="42.75" customHeight="1" x14ac:dyDescent="0.25">
      <c r="A68" s="270" t="s">
        <v>333</v>
      </c>
      <c r="B68" s="271"/>
      <c r="C68" s="271"/>
      <c r="D68" s="271"/>
      <c r="E68" s="271"/>
      <c r="F68" s="272"/>
      <c r="G68" s="69">
        <f>G70+G79+G90+G113</f>
        <v>7605</v>
      </c>
      <c r="H68" s="69">
        <f>H69+H79+H90+H113</f>
        <v>4108.7467400000005</v>
      </c>
      <c r="I68" s="74">
        <f>H68/G68*100</f>
        <v>54.02691308349771</v>
      </c>
    </row>
    <row r="69" spans="1:9" ht="42.75" customHeight="1" x14ac:dyDescent="0.25">
      <c r="A69" s="61" t="s">
        <v>376</v>
      </c>
      <c r="B69" s="59" t="s">
        <v>159</v>
      </c>
      <c r="C69" s="59" t="s">
        <v>174</v>
      </c>
      <c r="D69" s="117"/>
      <c r="E69" s="117"/>
      <c r="F69" s="117" t="s">
        <v>149</v>
      </c>
      <c r="G69" s="69">
        <f>G70</f>
        <v>100</v>
      </c>
      <c r="H69" s="69">
        <f>H70</f>
        <v>63</v>
      </c>
      <c r="I69" s="74">
        <f t="shared" ref="I69:I119" si="2">H69/G69*100</f>
        <v>63</v>
      </c>
    </row>
    <row r="70" spans="1:9" ht="46.5" customHeight="1" x14ac:dyDescent="0.25">
      <c r="A70" s="61" t="s">
        <v>376</v>
      </c>
      <c r="B70" s="59" t="s">
        <v>159</v>
      </c>
      <c r="C70" s="59" t="s">
        <v>174</v>
      </c>
      <c r="D70" s="117" t="s">
        <v>424</v>
      </c>
      <c r="E70" s="117"/>
      <c r="F70" s="156" t="s">
        <v>425</v>
      </c>
      <c r="G70" s="69">
        <f>G72+G74+G76+G78</f>
        <v>100</v>
      </c>
      <c r="H70" s="69">
        <f>H72+H74+H76+H78</f>
        <v>63</v>
      </c>
      <c r="I70" s="74">
        <f t="shared" si="2"/>
        <v>63</v>
      </c>
    </row>
    <row r="71" spans="1:9" ht="86.25" customHeight="1" x14ac:dyDescent="0.25">
      <c r="A71" s="135" t="s">
        <v>376</v>
      </c>
      <c r="B71" s="60" t="s">
        <v>159</v>
      </c>
      <c r="C71" s="60" t="s">
        <v>174</v>
      </c>
      <c r="D71" s="157" t="s">
        <v>426</v>
      </c>
      <c r="E71" s="157"/>
      <c r="F71" s="158" t="s">
        <v>427</v>
      </c>
      <c r="G71" s="73">
        <f>G72</f>
        <v>50</v>
      </c>
      <c r="H71" s="73">
        <f>H72</f>
        <v>40</v>
      </c>
      <c r="I71" s="74">
        <f t="shared" si="2"/>
        <v>80</v>
      </c>
    </row>
    <row r="72" spans="1:9" ht="42.75" customHeight="1" x14ac:dyDescent="0.25">
      <c r="A72" s="159" t="s">
        <v>376</v>
      </c>
      <c r="B72" s="102" t="s">
        <v>159</v>
      </c>
      <c r="C72" s="102" t="s">
        <v>174</v>
      </c>
      <c r="D72" s="160" t="s">
        <v>428</v>
      </c>
      <c r="E72" s="160">
        <v>244</v>
      </c>
      <c r="F72" s="103" t="s">
        <v>258</v>
      </c>
      <c r="G72" s="136">
        <v>50</v>
      </c>
      <c r="H72" s="136">
        <v>40</v>
      </c>
      <c r="I72" s="74">
        <f t="shared" si="2"/>
        <v>80</v>
      </c>
    </row>
    <row r="73" spans="1:9" ht="42.75" customHeight="1" x14ac:dyDescent="0.25">
      <c r="A73" s="135" t="s">
        <v>376</v>
      </c>
      <c r="B73" s="60" t="s">
        <v>159</v>
      </c>
      <c r="C73" s="60" t="s">
        <v>174</v>
      </c>
      <c r="D73" s="157" t="s">
        <v>429</v>
      </c>
      <c r="E73" s="157"/>
      <c r="F73" s="103" t="s">
        <v>430</v>
      </c>
      <c r="G73" s="69">
        <f>G74</f>
        <v>40</v>
      </c>
      <c r="H73" s="69">
        <f>H74</f>
        <v>13</v>
      </c>
      <c r="I73" s="74">
        <f t="shared" si="2"/>
        <v>32.5</v>
      </c>
    </row>
    <row r="74" spans="1:9" ht="42.75" customHeight="1" x14ac:dyDescent="0.25">
      <c r="A74" s="159" t="s">
        <v>376</v>
      </c>
      <c r="B74" s="102" t="s">
        <v>159</v>
      </c>
      <c r="C74" s="102" t="s">
        <v>174</v>
      </c>
      <c r="D74" s="160" t="s">
        <v>431</v>
      </c>
      <c r="E74" s="160">
        <v>244</v>
      </c>
      <c r="F74" s="103" t="s">
        <v>258</v>
      </c>
      <c r="G74" s="136">
        <v>40</v>
      </c>
      <c r="H74" s="136">
        <v>13</v>
      </c>
      <c r="I74" s="74">
        <f t="shared" si="2"/>
        <v>32.5</v>
      </c>
    </row>
    <row r="75" spans="1:9" ht="60.75" customHeight="1" x14ac:dyDescent="0.25">
      <c r="A75" s="135" t="s">
        <v>376</v>
      </c>
      <c r="B75" s="60" t="s">
        <v>159</v>
      </c>
      <c r="C75" s="60" t="s">
        <v>174</v>
      </c>
      <c r="D75" s="157" t="s">
        <v>432</v>
      </c>
      <c r="E75" s="157"/>
      <c r="F75" s="103" t="s">
        <v>433</v>
      </c>
      <c r="G75" s="69">
        <f>G76</f>
        <v>10</v>
      </c>
      <c r="H75" s="69">
        <f>H76</f>
        <v>10</v>
      </c>
      <c r="I75" s="74">
        <v>0</v>
      </c>
    </row>
    <row r="76" spans="1:9" ht="42.75" customHeight="1" x14ac:dyDescent="0.25">
      <c r="A76" s="159" t="s">
        <v>376</v>
      </c>
      <c r="B76" s="102" t="s">
        <v>159</v>
      </c>
      <c r="C76" s="102" t="s">
        <v>174</v>
      </c>
      <c r="D76" s="160" t="s">
        <v>434</v>
      </c>
      <c r="E76" s="160">
        <v>244</v>
      </c>
      <c r="F76" s="103" t="s">
        <v>258</v>
      </c>
      <c r="G76" s="136">
        <v>10</v>
      </c>
      <c r="H76" s="136">
        <v>10</v>
      </c>
      <c r="I76" s="74">
        <v>0</v>
      </c>
    </row>
    <row r="77" spans="1:9" ht="42.75" customHeight="1" x14ac:dyDescent="0.25">
      <c r="A77" s="135" t="s">
        <v>376</v>
      </c>
      <c r="B77" s="60" t="s">
        <v>159</v>
      </c>
      <c r="C77" s="60" t="s">
        <v>174</v>
      </c>
      <c r="D77" s="157" t="s">
        <v>435</v>
      </c>
      <c r="E77" s="157"/>
      <c r="F77" s="103" t="s">
        <v>436</v>
      </c>
      <c r="G77" s="69">
        <f>G78</f>
        <v>0</v>
      </c>
      <c r="H77" s="69">
        <f>H78</f>
        <v>0</v>
      </c>
      <c r="I77" s="74">
        <v>0</v>
      </c>
    </row>
    <row r="78" spans="1:9" ht="42.75" customHeight="1" x14ac:dyDescent="0.25">
      <c r="A78" s="159" t="s">
        <v>376</v>
      </c>
      <c r="B78" s="102" t="s">
        <v>159</v>
      </c>
      <c r="C78" s="102" t="s">
        <v>174</v>
      </c>
      <c r="D78" s="160" t="s">
        <v>437</v>
      </c>
      <c r="E78" s="160">
        <v>244</v>
      </c>
      <c r="F78" s="103" t="s">
        <v>258</v>
      </c>
      <c r="G78" s="136">
        <v>0</v>
      </c>
      <c r="H78" s="136">
        <v>0</v>
      </c>
      <c r="I78" s="74">
        <v>0</v>
      </c>
    </row>
    <row r="79" spans="1:9" ht="35.25" customHeight="1" x14ac:dyDescent="0.25">
      <c r="A79" s="61" t="s">
        <v>376</v>
      </c>
      <c r="B79" s="59" t="s">
        <v>214</v>
      </c>
      <c r="C79" s="59"/>
      <c r="D79" s="59"/>
      <c r="E79" s="59"/>
      <c r="F79" s="64" t="s">
        <v>215</v>
      </c>
      <c r="G79" s="69">
        <f>G80+G87</f>
        <v>755</v>
      </c>
      <c r="H79" s="69">
        <f>H80+H87</f>
        <v>638.85743000000002</v>
      </c>
      <c r="I79" s="74">
        <f t="shared" si="2"/>
        <v>84.616878145695367</v>
      </c>
    </row>
    <row r="80" spans="1:9" ht="58.5" customHeight="1" x14ac:dyDescent="0.25">
      <c r="A80" s="61" t="s">
        <v>376</v>
      </c>
      <c r="B80" s="59" t="s">
        <v>214</v>
      </c>
      <c r="C80" s="59" t="s">
        <v>228</v>
      </c>
      <c r="D80" s="59" t="s">
        <v>438</v>
      </c>
      <c r="E80" s="59"/>
      <c r="F80" s="161" t="s">
        <v>442</v>
      </c>
      <c r="G80" s="69">
        <f>G83+G86</f>
        <v>745</v>
      </c>
      <c r="H80" s="69">
        <f>H83+H86</f>
        <v>638.85743000000002</v>
      </c>
      <c r="I80" s="74">
        <f t="shared" si="2"/>
        <v>85.752675167785242</v>
      </c>
    </row>
    <row r="81" spans="1:9" ht="42" customHeight="1" x14ac:dyDescent="0.25">
      <c r="A81" s="61" t="s">
        <v>376</v>
      </c>
      <c r="B81" s="59" t="s">
        <v>214</v>
      </c>
      <c r="C81" s="59" t="s">
        <v>228</v>
      </c>
      <c r="D81" s="59" t="s">
        <v>439</v>
      </c>
      <c r="E81" s="59"/>
      <c r="F81" s="161" t="s">
        <v>440</v>
      </c>
      <c r="G81" s="69">
        <f>G82</f>
        <v>730</v>
      </c>
      <c r="H81" s="69">
        <f>H82</f>
        <v>638.85743000000002</v>
      </c>
      <c r="I81" s="74">
        <f t="shared" si="2"/>
        <v>87.51471643835616</v>
      </c>
    </row>
    <row r="82" spans="1:9" ht="45" customHeight="1" x14ac:dyDescent="0.25">
      <c r="A82" s="61" t="s">
        <v>376</v>
      </c>
      <c r="B82" s="60" t="s">
        <v>214</v>
      </c>
      <c r="C82" s="60" t="s">
        <v>228</v>
      </c>
      <c r="D82" s="60" t="s">
        <v>441</v>
      </c>
      <c r="E82" s="60"/>
      <c r="F82" s="162" t="s">
        <v>443</v>
      </c>
      <c r="G82" s="73">
        <f>G83</f>
        <v>730</v>
      </c>
      <c r="H82" s="73">
        <f>H83</f>
        <v>638.85743000000002</v>
      </c>
      <c r="I82" s="74">
        <f t="shared" si="2"/>
        <v>87.51471643835616</v>
      </c>
    </row>
    <row r="83" spans="1:9" ht="44.25" customHeight="1" x14ac:dyDescent="0.25">
      <c r="A83" s="61" t="s">
        <v>376</v>
      </c>
      <c r="B83" s="102" t="s">
        <v>214</v>
      </c>
      <c r="C83" s="102" t="s">
        <v>228</v>
      </c>
      <c r="D83" s="60" t="s">
        <v>444</v>
      </c>
      <c r="E83" s="102" t="s">
        <v>169</v>
      </c>
      <c r="F83" s="103" t="s">
        <v>258</v>
      </c>
      <c r="G83" s="104">
        <v>730</v>
      </c>
      <c r="H83" s="104">
        <v>638.85743000000002</v>
      </c>
      <c r="I83" s="74">
        <f t="shared" si="2"/>
        <v>87.51471643835616</v>
      </c>
    </row>
    <row r="84" spans="1:9" ht="38.25" customHeight="1" x14ac:dyDescent="0.25">
      <c r="A84" s="61" t="s">
        <v>376</v>
      </c>
      <c r="B84" s="60" t="s">
        <v>214</v>
      </c>
      <c r="C84" s="60" t="s">
        <v>228</v>
      </c>
      <c r="D84" s="60" t="s">
        <v>447</v>
      </c>
      <c r="E84" s="60"/>
      <c r="F84" s="161" t="s">
        <v>445</v>
      </c>
      <c r="G84" s="73">
        <f>G85</f>
        <v>15</v>
      </c>
      <c r="H84" s="73">
        <f>H85</f>
        <v>0</v>
      </c>
      <c r="I84" s="74">
        <f t="shared" si="2"/>
        <v>0</v>
      </c>
    </row>
    <row r="85" spans="1:9" ht="63.75" customHeight="1" x14ac:dyDescent="0.25">
      <c r="A85" s="61" t="s">
        <v>376</v>
      </c>
      <c r="B85" s="102" t="s">
        <v>214</v>
      </c>
      <c r="C85" s="102" t="s">
        <v>228</v>
      </c>
      <c r="D85" s="102" t="s">
        <v>448</v>
      </c>
      <c r="E85" s="102"/>
      <c r="F85" s="162" t="s">
        <v>446</v>
      </c>
      <c r="G85" s="104">
        <f>G86</f>
        <v>15</v>
      </c>
      <c r="H85" s="104">
        <f>H86</f>
        <v>0</v>
      </c>
      <c r="I85" s="74">
        <f t="shared" si="2"/>
        <v>0</v>
      </c>
    </row>
    <row r="86" spans="1:9" ht="42.75" customHeight="1" x14ac:dyDescent="0.25">
      <c r="A86" s="61" t="s">
        <v>376</v>
      </c>
      <c r="B86" s="60" t="s">
        <v>214</v>
      </c>
      <c r="C86" s="60" t="s">
        <v>228</v>
      </c>
      <c r="D86" s="60" t="s">
        <v>449</v>
      </c>
      <c r="E86" s="60" t="s">
        <v>169</v>
      </c>
      <c r="F86" s="103" t="s">
        <v>258</v>
      </c>
      <c r="G86" s="73">
        <v>15</v>
      </c>
      <c r="H86" s="73">
        <v>0</v>
      </c>
      <c r="I86" s="74">
        <f t="shared" si="2"/>
        <v>0</v>
      </c>
    </row>
    <row r="87" spans="1:9" ht="38.25" customHeight="1" x14ac:dyDescent="0.25">
      <c r="A87" s="61" t="s">
        <v>376</v>
      </c>
      <c r="B87" s="59" t="s">
        <v>214</v>
      </c>
      <c r="C87" s="59" t="s">
        <v>450</v>
      </c>
      <c r="D87" s="59"/>
      <c r="E87" s="59"/>
      <c r="F87" s="163" t="s">
        <v>451</v>
      </c>
      <c r="G87" s="69">
        <f>G88</f>
        <v>10</v>
      </c>
      <c r="H87" s="73">
        <v>0</v>
      </c>
      <c r="I87" s="74">
        <f t="shared" si="2"/>
        <v>0</v>
      </c>
    </row>
    <row r="88" spans="1:9" ht="42" customHeight="1" x14ac:dyDescent="0.25">
      <c r="A88" s="135" t="s">
        <v>376</v>
      </c>
      <c r="B88" s="60" t="s">
        <v>214</v>
      </c>
      <c r="C88" s="60" t="s">
        <v>450</v>
      </c>
      <c r="D88" s="60" t="s">
        <v>338</v>
      </c>
      <c r="E88" s="60"/>
      <c r="F88" s="162" t="s">
        <v>452</v>
      </c>
      <c r="G88" s="73">
        <f>G89</f>
        <v>10</v>
      </c>
      <c r="H88" s="73">
        <v>0</v>
      </c>
      <c r="I88" s="74">
        <f t="shared" si="2"/>
        <v>0</v>
      </c>
    </row>
    <row r="89" spans="1:9" ht="38.25" customHeight="1" x14ac:dyDescent="0.25">
      <c r="A89" s="61" t="s">
        <v>376</v>
      </c>
      <c r="B89" s="102" t="s">
        <v>214</v>
      </c>
      <c r="C89" s="102" t="s">
        <v>450</v>
      </c>
      <c r="D89" s="102" t="s">
        <v>453</v>
      </c>
      <c r="E89" s="102" t="s">
        <v>169</v>
      </c>
      <c r="F89" s="103" t="s">
        <v>258</v>
      </c>
      <c r="G89" s="104">
        <v>10</v>
      </c>
      <c r="H89" s="73">
        <v>0</v>
      </c>
      <c r="I89" s="74">
        <f t="shared" si="2"/>
        <v>0</v>
      </c>
    </row>
    <row r="90" spans="1:9" ht="38.25" customHeight="1" x14ac:dyDescent="0.25">
      <c r="A90" s="61" t="s">
        <v>376</v>
      </c>
      <c r="B90" s="59" t="s">
        <v>177</v>
      </c>
      <c r="C90" s="59"/>
      <c r="D90" s="59"/>
      <c r="E90" s="59"/>
      <c r="F90" s="64" t="s">
        <v>176</v>
      </c>
      <c r="G90" s="69">
        <f>G91+G100+G106</f>
        <v>6450</v>
      </c>
      <c r="H90" s="69">
        <f>H91+H100+H106</f>
        <v>3406.88931</v>
      </c>
      <c r="I90" s="74">
        <f t="shared" si="2"/>
        <v>52.819989302325574</v>
      </c>
    </row>
    <row r="91" spans="1:9" ht="63" customHeight="1" x14ac:dyDescent="0.25">
      <c r="A91" s="61" t="s">
        <v>376</v>
      </c>
      <c r="B91" s="59" t="s">
        <v>177</v>
      </c>
      <c r="C91" s="59" t="s">
        <v>454</v>
      </c>
      <c r="D91" s="59" t="s">
        <v>455</v>
      </c>
      <c r="E91" s="59"/>
      <c r="F91" s="64" t="s">
        <v>505</v>
      </c>
      <c r="G91" s="69">
        <f>G93+G95+G97+G99</f>
        <v>525</v>
      </c>
      <c r="H91" s="69">
        <f>H93+H95+H97+H99</f>
        <v>343.60606000000001</v>
      </c>
      <c r="I91" s="74">
        <f t="shared" si="2"/>
        <v>65.448773333333335</v>
      </c>
    </row>
    <row r="92" spans="1:9" ht="38.25" customHeight="1" x14ac:dyDescent="0.25">
      <c r="A92" s="135" t="s">
        <v>376</v>
      </c>
      <c r="B92" s="60" t="s">
        <v>177</v>
      </c>
      <c r="C92" s="60" t="s">
        <v>454</v>
      </c>
      <c r="D92" s="60" t="s">
        <v>456</v>
      </c>
      <c r="E92" s="60"/>
      <c r="F92" s="65" t="s">
        <v>457</v>
      </c>
      <c r="G92" s="73">
        <f>G93</f>
        <v>0</v>
      </c>
      <c r="H92" s="73">
        <f>H93</f>
        <v>0</v>
      </c>
      <c r="I92" s="74">
        <v>0</v>
      </c>
    </row>
    <row r="93" spans="1:9" ht="32.25" customHeight="1" x14ac:dyDescent="0.25">
      <c r="A93" s="61" t="s">
        <v>376</v>
      </c>
      <c r="B93" s="60" t="s">
        <v>177</v>
      </c>
      <c r="C93" s="60" t="s">
        <v>454</v>
      </c>
      <c r="D93" s="60" t="s">
        <v>458</v>
      </c>
      <c r="E93" s="60" t="s">
        <v>169</v>
      </c>
      <c r="F93" s="103" t="s">
        <v>258</v>
      </c>
      <c r="G93" s="73">
        <v>0</v>
      </c>
      <c r="H93" s="73">
        <v>0</v>
      </c>
      <c r="I93" s="74">
        <v>0</v>
      </c>
    </row>
    <row r="94" spans="1:9" ht="42.75" customHeight="1" x14ac:dyDescent="0.25">
      <c r="A94" s="135" t="s">
        <v>376</v>
      </c>
      <c r="B94" s="60" t="s">
        <v>177</v>
      </c>
      <c r="C94" s="60" t="s">
        <v>454</v>
      </c>
      <c r="D94" s="60" t="s">
        <v>459</v>
      </c>
      <c r="E94" s="60"/>
      <c r="F94" s="65" t="s">
        <v>460</v>
      </c>
      <c r="G94" s="73">
        <f>G95</f>
        <v>125</v>
      </c>
      <c r="H94" s="73">
        <f>H95</f>
        <v>63.606059999999999</v>
      </c>
      <c r="I94" s="74">
        <f t="shared" si="2"/>
        <v>50.884848000000005</v>
      </c>
    </row>
    <row r="95" spans="1:9" ht="40.5" customHeight="1" x14ac:dyDescent="0.25">
      <c r="A95" s="135" t="s">
        <v>376</v>
      </c>
      <c r="B95" s="60" t="s">
        <v>177</v>
      </c>
      <c r="C95" s="60" t="s">
        <v>454</v>
      </c>
      <c r="D95" s="60" t="s">
        <v>461</v>
      </c>
      <c r="E95" s="60" t="s">
        <v>169</v>
      </c>
      <c r="F95" s="103" t="s">
        <v>258</v>
      </c>
      <c r="G95" s="73">
        <v>125</v>
      </c>
      <c r="H95" s="73">
        <v>63.606059999999999</v>
      </c>
      <c r="I95" s="74">
        <f t="shared" si="2"/>
        <v>50.884848000000005</v>
      </c>
    </row>
    <row r="96" spans="1:9" ht="35.25" customHeight="1" x14ac:dyDescent="0.25">
      <c r="A96" s="135" t="s">
        <v>376</v>
      </c>
      <c r="B96" s="60" t="s">
        <v>177</v>
      </c>
      <c r="C96" s="60" t="s">
        <v>454</v>
      </c>
      <c r="D96" s="60" t="s">
        <v>462</v>
      </c>
      <c r="E96" s="60"/>
      <c r="F96" s="103" t="s">
        <v>463</v>
      </c>
      <c r="G96" s="73">
        <f>G97</f>
        <v>120</v>
      </c>
      <c r="H96" s="73">
        <f>H97</f>
        <v>0</v>
      </c>
      <c r="I96" s="74">
        <f t="shared" si="2"/>
        <v>0</v>
      </c>
    </row>
    <row r="97" spans="1:11" ht="45" customHeight="1" x14ac:dyDescent="0.25">
      <c r="A97" s="135" t="s">
        <v>376</v>
      </c>
      <c r="B97" s="60" t="s">
        <v>177</v>
      </c>
      <c r="C97" s="60" t="s">
        <v>454</v>
      </c>
      <c r="D97" s="60" t="s">
        <v>464</v>
      </c>
      <c r="E97" s="60" t="s">
        <v>169</v>
      </c>
      <c r="F97" s="103" t="s">
        <v>258</v>
      </c>
      <c r="G97" s="73">
        <v>120</v>
      </c>
      <c r="H97" s="73">
        <v>0</v>
      </c>
      <c r="I97" s="74">
        <f t="shared" si="2"/>
        <v>0</v>
      </c>
    </row>
    <row r="98" spans="1:11" ht="45" customHeight="1" x14ac:dyDescent="0.25">
      <c r="A98" s="135" t="s">
        <v>376</v>
      </c>
      <c r="B98" s="60" t="s">
        <v>177</v>
      </c>
      <c r="C98" s="60" t="s">
        <v>454</v>
      </c>
      <c r="D98" s="60" t="s">
        <v>513</v>
      </c>
      <c r="E98" s="60"/>
      <c r="F98" s="185" t="s">
        <v>515</v>
      </c>
      <c r="G98" s="73">
        <f>G99</f>
        <v>280</v>
      </c>
      <c r="H98" s="73">
        <f>H99</f>
        <v>280</v>
      </c>
      <c r="I98" s="74">
        <f t="shared" si="2"/>
        <v>100</v>
      </c>
    </row>
    <row r="99" spans="1:11" ht="45" customHeight="1" x14ac:dyDescent="0.25">
      <c r="A99" s="135" t="s">
        <v>376</v>
      </c>
      <c r="B99" s="60" t="s">
        <v>177</v>
      </c>
      <c r="C99" s="60" t="s">
        <v>454</v>
      </c>
      <c r="D99" s="60" t="s">
        <v>514</v>
      </c>
      <c r="E99" s="60" t="s">
        <v>169</v>
      </c>
      <c r="F99" s="103" t="s">
        <v>258</v>
      </c>
      <c r="G99" s="73">
        <v>280</v>
      </c>
      <c r="H99" s="73">
        <v>280</v>
      </c>
      <c r="I99" s="74">
        <f t="shared" si="2"/>
        <v>100</v>
      </c>
    </row>
    <row r="100" spans="1:11" ht="55.5" customHeight="1" x14ac:dyDescent="0.25">
      <c r="A100" s="61" t="s">
        <v>376</v>
      </c>
      <c r="B100" s="59" t="s">
        <v>177</v>
      </c>
      <c r="C100" s="59" t="s">
        <v>465</v>
      </c>
      <c r="D100" s="59"/>
      <c r="E100" s="60"/>
      <c r="F100" s="64" t="s">
        <v>466</v>
      </c>
      <c r="G100" s="69">
        <f>G101</f>
        <v>820</v>
      </c>
      <c r="H100" s="69">
        <f>H101</f>
        <v>77.549019999999999</v>
      </c>
      <c r="I100" s="74">
        <f t="shared" si="2"/>
        <v>9.4571975609756098</v>
      </c>
    </row>
    <row r="101" spans="1:11" ht="50.25" customHeight="1" x14ac:dyDescent="0.25">
      <c r="A101" s="61" t="s">
        <v>376</v>
      </c>
      <c r="B101" s="60" t="s">
        <v>177</v>
      </c>
      <c r="C101" s="60" t="s">
        <v>465</v>
      </c>
      <c r="D101" s="60"/>
      <c r="E101" s="60"/>
      <c r="F101" s="164" t="s">
        <v>467</v>
      </c>
      <c r="G101" s="73">
        <f>G103+G105</f>
        <v>820</v>
      </c>
      <c r="H101" s="73">
        <f>H103+H105</f>
        <v>77.549019999999999</v>
      </c>
      <c r="I101" s="74">
        <f t="shared" si="2"/>
        <v>9.4571975609756098</v>
      </c>
    </row>
    <row r="102" spans="1:11" ht="36" customHeight="1" x14ac:dyDescent="0.25">
      <c r="A102" s="61" t="s">
        <v>376</v>
      </c>
      <c r="B102" s="102" t="s">
        <v>177</v>
      </c>
      <c r="C102" s="102" t="s">
        <v>465</v>
      </c>
      <c r="D102" s="102" t="s">
        <v>469</v>
      </c>
      <c r="E102" s="102"/>
      <c r="F102" s="165" t="s">
        <v>468</v>
      </c>
      <c r="G102" s="104">
        <f>G103</f>
        <v>470</v>
      </c>
      <c r="H102" s="104">
        <f>H103</f>
        <v>77.549019999999999</v>
      </c>
      <c r="I102" s="74">
        <f t="shared" si="2"/>
        <v>16.499791489361701</v>
      </c>
      <c r="K102" s="47"/>
    </row>
    <row r="103" spans="1:11" ht="36" customHeight="1" x14ac:dyDescent="0.25">
      <c r="A103" s="61" t="s">
        <v>376</v>
      </c>
      <c r="B103" s="102" t="s">
        <v>177</v>
      </c>
      <c r="C103" s="102" t="s">
        <v>465</v>
      </c>
      <c r="D103" s="102" t="s">
        <v>470</v>
      </c>
      <c r="E103" s="102" t="s">
        <v>169</v>
      </c>
      <c r="F103" s="103" t="s">
        <v>258</v>
      </c>
      <c r="G103" s="104">
        <v>470</v>
      </c>
      <c r="H103" s="104">
        <v>77.549019999999999</v>
      </c>
      <c r="I103" s="74">
        <f t="shared" si="2"/>
        <v>16.499791489361701</v>
      </c>
      <c r="K103" s="47"/>
    </row>
    <row r="104" spans="1:11" ht="36" customHeight="1" x14ac:dyDescent="0.25">
      <c r="A104" s="61" t="s">
        <v>376</v>
      </c>
      <c r="B104" s="102" t="s">
        <v>177</v>
      </c>
      <c r="C104" s="102" t="s">
        <v>465</v>
      </c>
      <c r="D104" s="102" t="s">
        <v>471</v>
      </c>
      <c r="E104" s="102"/>
      <c r="F104" s="165" t="s">
        <v>473</v>
      </c>
      <c r="G104" s="104">
        <f>G105</f>
        <v>350</v>
      </c>
      <c r="H104" s="104">
        <f>H105</f>
        <v>0</v>
      </c>
      <c r="I104" s="74">
        <f t="shared" si="2"/>
        <v>0</v>
      </c>
      <c r="K104" s="47"/>
    </row>
    <row r="105" spans="1:11" ht="36" customHeight="1" x14ac:dyDescent="0.25">
      <c r="A105" s="61" t="s">
        <v>376</v>
      </c>
      <c r="B105" s="102" t="s">
        <v>177</v>
      </c>
      <c r="C105" s="102" t="s">
        <v>465</v>
      </c>
      <c r="D105" s="102" t="s">
        <v>472</v>
      </c>
      <c r="E105" s="102" t="s">
        <v>169</v>
      </c>
      <c r="F105" s="103" t="s">
        <v>258</v>
      </c>
      <c r="G105" s="104">
        <v>350</v>
      </c>
      <c r="H105" s="104">
        <v>0</v>
      </c>
      <c r="I105" s="74">
        <f t="shared" si="2"/>
        <v>0</v>
      </c>
      <c r="K105" s="47"/>
    </row>
    <row r="106" spans="1:11" ht="36" customHeight="1" x14ac:dyDescent="0.25">
      <c r="A106" s="61" t="s">
        <v>376</v>
      </c>
      <c r="B106" s="59" t="s">
        <v>177</v>
      </c>
      <c r="C106" s="59" t="s">
        <v>381</v>
      </c>
      <c r="D106" s="59"/>
      <c r="E106" s="59"/>
      <c r="F106" s="64" t="s">
        <v>151</v>
      </c>
      <c r="G106" s="69">
        <f>G107</f>
        <v>5105</v>
      </c>
      <c r="H106" s="69">
        <f>H107</f>
        <v>2985.73423</v>
      </c>
      <c r="I106" s="74">
        <f t="shared" si="2"/>
        <v>58.486468756121447</v>
      </c>
      <c r="K106" s="47"/>
    </row>
    <row r="107" spans="1:11" ht="36" customHeight="1" x14ac:dyDescent="0.25">
      <c r="A107" s="61" t="s">
        <v>376</v>
      </c>
      <c r="B107" s="102" t="s">
        <v>177</v>
      </c>
      <c r="C107" s="102" t="s">
        <v>381</v>
      </c>
      <c r="D107" s="102" t="s">
        <v>474</v>
      </c>
      <c r="E107" s="102"/>
      <c r="F107" s="161" t="s">
        <v>382</v>
      </c>
      <c r="G107" s="104">
        <f>G110+G112+G109</f>
        <v>5105</v>
      </c>
      <c r="H107" s="104">
        <f>H109+H110</f>
        <v>2985.73423</v>
      </c>
      <c r="I107" s="74">
        <f t="shared" si="2"/>
        <v>58.486468756121447</v>
      </c>
      <c r="K107" s="47"/>
    </row>
    <row r="108" spans="1:11" ht="36" customHeight="1" x14ac:dyDescent="0.25">
      <c r="A108" s="61" t="s">
        <v>376</v>
      </c>
      <c r="B108" s="102" t="s">
        <v>177</v>
      </c>
      <c r="C108" s="102" t="s">
        <v>381</v>
      </c>
      <c r="D108" s="102" t="s">
        <v>481</v>
      </c>
      <c r="E108" s="102"/>
      <c r="F108" s="162" t="s">
        <v>475</v>
      </c>
      <c r="G108" s="104">
        <f>G110</f>
        <v>4819.8850000000002</v>
      </c>
      <c r="H108" s="104">
        <f>H110</f>
        <v>2700.6192299999998</v>
      </c>
      <c r="I108" s="74">
        <f t="shared" si="2"/>
        <v>56.030781439806134</v>
      </c>
      <c r="K108" s="47"/>
    </row>
    <row r="109" spans="1:11" ht="40.5" customHeight="1" x14ac:dyDescent="0.25">
      <c r="A109" s="61" t="s">
        <v>376</v>
      </c>
      <c r="B109" s="102" t="s">
        <v>177</v>
      </c>
      <c r="C109" s="102" t="s">
        <v>381</v>
      </c>
      <c r="D109" s="102" t="s">
        <v>481</v>
      </c>
      <c r="E109" s="102" t="s">
        <v>516</v>
      </c>
      <c r="F109" s="186" t="s">
        <v>517</v>
      </c>
      <c r="G109" s="104">
        <v>285.11500000000001</v>
      </c>
      <c r="H109" s="104">
        <v>285.11500000000001</v>
      </c>
      <c r="I109" s="74">
        <f t="shared" si="2"/>
        <v>100</v>
      </c>
      <c r="K109" s="47"/>
    </row>
    <row r="110" spans="1:11" ht="36" customHeight="1" x14ac:dyDescent="0.25">
      <c r="A110" s="61" t="s">
        <v>376</v>
      </c>
      <c r="B110" s="102" t="s">
        <v>177</v>
      </c>
      <c r="C110" s="102" t="s">
        <v>381</v>
      </c>
      <c r="D110" s="102" t="s">
        <v>482</v>
      </c>
      <c r="E110" s="102" t="s">
        <v>169</v>
      </c>
      <c r="F110" s="103" t="s">
        <v>258</v>
      </c>
      <c r="G110" s="104">
        <v>4819.8850000000002</v>
      </c>
      <c r="H110" s="104">
        <v>2700.6192299999998</v>
      </c>
      <c r="I110" s="74">
        <f t="shared" si="2"/>
        <v>56.030781439806134</v>
      </c>
      <c r="K110" s="47"/>
    </row>
    <row r="111" spans="1:11" ht="59.25" customHeight="1" x14ac:dyDescent="0.25">
      <c r="A111" s="61" t="s">
        <v>479</v>
      </c>
      <c r="B111" s="102" t="s">
        <v>480</v>
      </c>
      <c r="C111" s="102" t="s">
        <v>381</v>
      </c>
      <c r="D111" s="102" t="s">
        <v>477</v>
      </c>
      <c r="E111" s="102"/>
      <c r="F111" s="103" t="s">
        <v>476</v>
      </c>
      <c r="G111" s="104">
        <f>G112</f>
        <v>0</v>
      </c>
      <c r="H111" s="104">
        <f>H112</f>
        <v>0</v>
      </c>
      <c r="I111" s="74">
        <v>0</v>
      </c>
      <c r="K111" s="47"/>
    </row>
    <row r="112" spans="1:11" ht="36" customHeight="1" x14ac:dyDescent="0.25">
      <c r="A112" s="61" t="s">
        <v>479</v>
      </c>
      <c r="B112" s="102" t="s">
        <v>177</v>
      </c>
      <c r="C112" s="102" t="s">
        <v>381</v>
      </c>
      <c r="D112" s="102" t="s">
        <v>478</v>
      </c>
      <c r="E112" s="102" t="s">
        <v>169</v>
      </c>
      <c r="F112" s="103" t="s">
        <v>258</v>
      </c>
      <c r="G112" s="104">
        <v>0</v>
      </c>
      <c r="H112" s="104">
        <v>0</v>
      </c>
      <c r="I112" s="74">
        <v>0</v>
      </c>
      <c r="K112" s="47"/>
    </row>
    <row r="113" spans="1:11" ht="36" customHeight="1" x14ac:dyDescent="0.25">
      <c r="A113" s="61" t="s">
        <v>376</v>
      </c>
      <c r="B113" s="59" t="s">
        <v>483</v>
      </c>
      <c r="C113" s="59" t="s">
        <v>484</v>
      </c>
      <c r="D113" s="59"/>
      <c r="E113" s="59"/>
      <c r="F113" s="64" t="s">
        <v>485</v>
      </c>
      <c r="G113" s="69">
        <f>G114</f>
        <v>300</v>
      </c>
      <c r="H113" s="69">
        <f>H114</f>
        <v>0</v>
      </c>
      <c r="I113" s="74">
        <f t="shared" si="2"/>
        <v>0</v>
      </c>
      <c r="K113" s="47"/>
    </row>
    <row r="114" spans="1:11" ht="60" customHeight="1" x14ac:dyDescent="0.25">
      <c r="A114" s="61" t="s">
        <v>376</v>
      </c>
      <c r="B114" s="102" t="s">
        <v>483</v>
      </c>
      <c r="C114" s="102" t="s">
        <v>484</v>
      </c>
      <c r="D114" s="102" t="s">
        <v>486</v>
      </c>
      <c r="E114" s="102"/>
      <c r="F114" s="103" t="s">
        <v>491</v>
      </c>
      <c r="G114" s="104">
        <f>G116+G118</f>
        <v>300</v>
      </c>
      <c r="H114" s="104">
        <f>H116+H118</f>
        <v>0</v>
      </c>
      <c r="I114" s="74">
        <f t="shared" si="2"/>
        <v>0</v>
      </c>
      <c r="K114" s="47"/>
    </row>
    <row r="115" spans="1:11" ht="36" customHeight="1" x14ac:dyDescent="0.25">
      <c r="A115" s="61" t="s">
        <v>376</v>
      </c>
      <c r="B115" s="102" t="s">
        <v>483</v>
      </c>
      <c r="C115" s="102" t="s">
        <v>484</v>
      </c>
      <c r="D115" s="102" t="s">
        <v>487</v>
      </c>
      <c r="E115" s="102"/>
      <c r="F115" s="103" t="s">
        <v>492</v>
      </c>
      <c r="G115" s="104">
        <f>G116</f>
        <v>0</v>
      </c>
      <c r="H115" s="104">
        <f>H116</f>
        <v>0</v>
      </c>
      <c r="I115" s="74">
        <v>0</v>
      </c>
      <c r="K115" s="47"/>
    </row>
    <row r="116" spans="1:11" ht="36" customHeight="1" x14ac:dyDescent="0.25">
      <c r="A116" s="61" t="s">
        <v>376</v>
      </c>
      <c r="B116" s="102" t="s">
        <v>483</v>
      </c>
      <c r="C116" s="102" t="s">
        <v>484</v>
      </c>
      <c r="D116" s="102" t="s">
        <v>488</v>
      </c>
      <c r="E116" s="102" t="s">
        <v>169</v>
      </c>
      <c r="F116" s="103" t="s">
        <v>258</v>
      </c>
      <c r="G116" s="104">
        <v>0</v>
      </c>
      <c r="H116" s="104">
        <v>0</v>
      </c>
      <c r="I116" s="74">
        <v>0</v>
      </c>
      <c r="K116" s="47"/>
    </row>
    <row r="117" spans="1:11" ht="54.75" customHeight="1" x14ac:dyDescent="0.25">
      <c r="A117" s="61" t="s">
        <v>376</v>
      </c>
      <c r="B117" s="102" t="s">
        <v>483</v>
      </c>
      <c r="C117" s="102" t="s">
        <v>484</v>
      </c>
      <c r="D117" s="102" t="s">
        <v>489</v>
      </c>
      <c r="E117" s="102"/>
      <c r="F117" s="103" t="s">
        <v>493</v>
      </c>
      <c r="G117" s="104">
        <f>G118</f>
        <v>300</v>
      </c>
      <c r="H117" s="104">
        <f>H118</f>
        <v>0</v>
      </c>
      <c r="I117" s="74">
        <f t="shared" si="2"/>
        <v>0</v>
      </c>
      <c r="K117" s="47"/>
    </row>
    <row r="118" spans="1:11" ht="36" customHeight="1" x14ac:dyDescent="0.25">
      <c r="A118" s="61" t="s">
        <v>376</v>
      </c>
      <c r="B118" s="102" t="s">
        <v>483</v>
      </c>
      <c r="C118" s="102" t="s">
        <v>484</v>
      </c>
      <c r="D118" s="102" t="s">
        <v>490</v>
      </c>
      <c r="E118" s="102" t="s">
        <v>169</v>
      </c>
      <c r="F118" s="103" t="s">
        <v>258</v>
      </c>
      <c r="G118" s="104">
        <v>300</v>
      </c>
      <c r="H118" s="104">
        <v>0</v>
      </c>
      <c r="I118" s="74">
        <f t="shared" si="2"/>
        <v>0</v>
      </c>
      <c r="K118" s="47"/>
    </row>
    <row r="119" spans="1:11" ht="22.5" customHeight="1" x14ac:dyDescent="0.25">
      <c r="A119" s="62"/>
      <c r="B119" s="63"/>
      <c r="C119" s="63"/>
      <c r="D119" s="63"/>
      <c r="E119" s="63"/>
      <c r="F119" s="67" t="s">
        <v>153</v>
      </c>
      <c r="G119" s="69">
        <f>G9+G68</f>
        <v>22024.43979</v>
      </c>
      <c r="H119" s="69">
        <f>H68+H9</f>
        <v>14184.879499999999</v>
      </c>
      <c r="I119" s="74">
        <f t="shared" si="2"/>
        <v>64.405177317792734</v>
      </c>
    </row>
    <row r="120" spans="1:11" x14ac:dyDescent="0.2">
      <c r="A120" s="58"/>
      <c r="B120" s="58"/>
      <c r="C120" s="58"/>
      <c r="D120" s="58"/>
      <c r="E120" s="58"/>
    </row>
    <row r="124" spans="1:11" ht="15.75" x14ac:dyDescent="0.25">
      <c r="A124" s="275"/>
      <c r="B124" s="275"/>
      <c r="C124" s="275"/>
      <c r="D124" s="275"/>
      <c r="E124" s="275"/>
      <c r="G124" s="275"/>
      <c r="H124" s="275"/>
      <c r="I124" s="275"/>
    </row>
    <row r="125" spans="1:11" ht="15.75" x14ac:dyDescent="0.25">
      <c r="A125" s="275"/>
      <c r="B125" s="275"/>
      <c r="C125" s="275"/>
      <c r="D125" s="275"/>
      <c r="E125" s="275"/>
      <c r="G125" s="275"/>
      <c r="H125" s="275"/>
      <c r="I125" s="275"/>
    </row>
    <row r="126" spans="1:11" x14ac:dyDescent="0.2">
      <c r="A126" s="276"/>
      <c r="B126" s="276"/>
      <c r="C126" s="276"/>
      <c r="D126" s="276"/>
      <c r="E126" s="276"/>
      <c r="G126" s="276"/>
      <c r="H126" s="276"/>
      <c r="I126" s="276"/>
    </row>
    <row r="127" spans="1:11" ht="15.75" x14ac:dyDescent="0.25">
      <c r="A127" s="277"/>
      <c r="B127" s="277"/>
      <c r="C127" s="277"/>
      <c r="D127" s="277"/>
      <c r="G127" s="277"/>
      <c r="H127" s="277"/>
      <c r="I127" s="49"/>
    </row>
  </sheetData>
  <mergeCells count="16">
    <mergeCell ref="A124:E124"/>
    <mergeCell ref="A125:E125"/>
    <mergeCell ref="A126:E126"/>
    <mergeCell ref="A127:D127"/>
    <mergeCell ref="G124:I124"/>
    <mergeCell ref="G125:I125"/>
    <mergeCell ref="G126:I126"/>
    <mergeCell ref="G127:H127"/>
    <mergeCell ref="A9:F9"/>
    <mergeCell ref="A68:F68"/>
    <mergeCell ref="A5:I5"/>
    <mergeCell ref="H6:I6"/>
    <mergeCell ref="G1:I1"/>
    <mergeCell ref="F2:I2"/>
    <mergeCell ref="F3:I3"/>
    <mergeCell ref="G4:I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H44"/>
  <sheetViews>
    <sheetView workbookViewId="0">
      <selection activeCell="D14" sqref="D14"/>
    </sheetView>
  </sheetViews>
  <sheetFormatPr defaultRowHeight="12.75" x14ac:dyDescent="0.2"/>
  <cols>
    <col min="1" max="2" width="6.7109375" customWidth="1"/>
    <col min="3" max="3" width="54.28515625" customWidth="1"/>
    <col min="4" max="4" width="18.42578125" customWidth="1"/>
    <col min="5" max="5" width="15.28515625" customWidth="1"/>
    <col min="6" max="6" width="13.42578125" customWidth="1"/>
    <col min="8" max="8" width="10.5703125" bestFit="1" customWidth="1"/>
  </cols>
  <sheetData>
    <row r="1" spans="1:8" ht="18.75" customHeight="1" x14ac:dyDescent="0.25">
      <c r="E1" s="244" t="s">
        <v>335</v>
      </c>
      <c r="F1" s="244"/>
    </row>
    <row r="2" spans="1:8" ht="15.75" customHeight="1" x14ac:dyDescent="0.25">
      <c r="C2" s="244" t="s">
        <v>377</v>
      </c>
      <c r="D2" s="244"/>
      <c r="E2" s="244"/>
      <c r="F2" s="244"/>
    </row>
    <row r="3" spans="1:8" ht="16.5" customHeight="1" x14ac:dyDescent="0.25">
      <c r="C3" s="244" t="s">
        <v>233</v>
      </c>
      <c r="D3" s="244"/>
      <c r="E3" s="244"/>
      <c r="F3" s="244"/>
    </row>
    <row r="4" spans="1:8" ht="16.5" customHeight="1" x14ac:dyDescent="0.25">
      <c r="C4" s="244" t="s">
        <v>545</v>
      </c>
      <c r="D4" s="244"/>
      <c r="E4" s="244"/>
      <c r="F4" s="244"/>
    </row>
    <row r="6" spans="1:8" ht="32.25" customHeight="1" x14ac:dyDescent="0.25">
      <c r="A6" s="278" t="s">
        <v>539</v>
      </c>
      <c r="B6" s="278"/>
      <c r="C6" s="278"/>
      <c r="D6" s="278"/>
      <c r="E6" s="278"/>
      <c r="F6" s="278"/>
    </row>
    <row r="7" spans="1:8" ht="15.75" x14ac:dyDescent="0.25">
      <c r="A7" s="25"/>
      <c r="B7" s="25"/>
      <c r="C7" s="25"/>
      <c r="D7" s="25"/>
      <c r="F7" s="26" t="s">
        <v>204</v>
      </c>
    </row>
    <row r="8" spans="1:8" ht="15.75" customHeight="1" x14ac:dyDescent="0.2">
      <c r="A8" s="279" t="s">
        <v>221</v>
      </c>
      <c r="B8" s="280"/>
      <c r="C8" s="283" t="s">
        <v>89</v>
      </c>
      <c r="D8" s="284" t="s">
        <v>205</v>
      </c>
      <c r="E8" s="286" t="s">
        <v>225</v>
      </c>
      <c r="F8" s="287" t="s">
        <v>226</v>
      </c>
    </row>
    <row r="9" spans="1:8" ht="61.5" customHeight="1" x14ac:dyDescent="0.2">
      <c r="A9" s="281"/>
      <c r="B9" s="282"/>
      <c r="C9" s="283"/>
      <c r="D9" s="285"/>
      <c r="E9" s="286"/>
      <c r="F9" s="288"/>
    </row>
    <row r="10" spans="1:8" x14ac:dyDescent="0.2">
      <c r="A10" s="27" t="s">
        <v>6</v>
      </c>
      <c r="B10" s="27" t="s">
        <v>7</v>
      </c>
      <c r="C10" s="27" t="s">
        <v>8</v>
      </c>
      <c r="D10" s="27" t="s">
        <v>9</v>
      </c>
      <c r="E10" s="27" t="s">
        <v>10</v>
      </c>
      <c r="F10" s="28">
        <v>6</v>
      </c>
    </row>
    <row r="11" spans="1:8" ht="19.5" customHeight="1" x14ac:dyDescent="0.2">
      <c r="A11" s="29">
        <v>1</v>
      </c>
      <c r="B11" s="29">
        <v>0</v>
      </c>
      <c r="C11" s="30" t="s">
        <v>148</v>
      </c>
      <c r="D11" s="77">
        <f>D12+D13+D14+D15+D16+D17</f>
        <v>11102.768349999998</v>
      </c>
      <c r="E11" s="77">
        <f>E12+E13+E14+E15+E16+E17</f>
        <v>8055.9486899999993</v>
      </c>
      <c r="F11" s="35">
        <f>E11/D11*100</f>
        <v>72.558018289195417</v>
      </c>
    </row>
    <row r="12" spans="1:8" ht="31.5" x14ac:dyDescent="0.2">
      <c r="A12" s="31">
        <v>1</v>
      </c>
      <c r="B12" s="31">
        <v>2</v>
      </c>
      <c r="C12" s="32" t="s">
        <v>154</v>
      </c>
      <c r="D12" s="78">
        <f>'4 исполнения расх. по вед. стр '!G11</f>
        <v>1379</v>
      </c>
      <c r="E12" s="78">
        <f>'4 исполнения расх. по вед. стр '!H11</f>
        <v>1129.7760600000001</v>
      </c>
      <c r="F12" s="35">
        <f t="shared" ref="F12:F35" si="0">E12/D12*100</f>
        <v>81.927197969543158</v>
      </c>
      <c r="H12" s="196"/>
    </row>
    <row r="13" spans="1:8" ht="31.5" x14ac:dyDescent="0.2">
      <c r="A13" s="31">
        <v>1</v>
      </c>
      <c r="B13" s="31">
        <v>4</v>
      </c>
      <c r="C13" s="32" t="s">
        <v>155</v>
      </c>
      <c r="D13" s="79">
        <f>'4 исполнения расх. по вед. стр '!G16</f>
        <v>6800.9810199999993</v>
      </c>
      <c r="E13" s="79">
        <f>'4 исполнения расх. по вед. стр '!H16</f>
        <v>5014.0587699999996</v>
      </c>
      <c r="F13" s="35">
        <f t="shared" si="0"/>
        <v>73.725522174740604</v>
      </c>
    </row>
    <row r="14" spans="1:8" ht="31.5" x14ac:dyDescent="0.2">
      <c r="A14" s="31">
        <v>1</v>
      </c>
      <c r="B14" s="31">
        <v>6</v>
      </c>
      <c r="C14" s="76" t="s">
        <v>269</v>
      </c>
      <c r="D14" s="79">
        <v>12</v>
      </c>
      <c r="E14" s="79">
        <v>12</v>
      </c>
      <c r="F14" s="35">
        <f t="shared" si="0"/>
        <v>100</v>
      </c>
    </row>
    <row r="15" spans="1:8" ht="20.25" hidden="1" customHeight="1" x14ac:dyDescent="0.2">
      <c r="A15" s="31">
        <v>1</v>
      </c>
      <c r="B15" s="31">
        <v>7</v>
      </c>
      <c r="C15" s="65" t="s">
        <v>202</v>
      </c>
      <c r="D15" s="79">
        <v>0</v>
      </c>
      <c r="E15" s="79">
        <v>0</v>
      </c>
      <c r="F15" s="35">
        <v>0</v>
      </c>
    </row>
    <row r="16" spans="1:8" ht="20.25" customHeight="1" x14ac:dyDescent="0.2">
      <c r="A16" s="31">
        <v>1</v>
      </c>
      <c r="B16" s="31">
        <v>11</v>
      </c>
      <c r="C16" s="65" t="s">
        <v>248</v>
      </c>
      <c r="D16" s="79">
        <f>'4 исполнения расх. по вед. стр '!G33</f>
        <v>200</v>
      </c>
      <c r="E16" s="79">
        <v>0</v>
      </c>
      <c r="F16" s="35">
        <f t="shared" si="0"/>
        <v>0</v>
      </c>
    </row>
    <row r="17" spans="1:8" ht="21.75" customHeight="1" x14ac:dyDescent="0.2">
      <c r="A17" s="31">
        <v>1</v>
      </c>
      <c r="B17" s="31">
        <v>13</v>
      </c>
      <c r="C17" s="32" t="s">
        <v>149</v>
      </c>
      <c r="D17" s="78">
        <v>2710.7873300000001</v>
      </c>
      <c r="E17" s="78">
        <v>1900.1138599999999</v>
      </c>
      <c r="F17" s="35">
        <f t="shared" si="0"/>
        <v>70.094538179798846</v>
      </c>
    </row>
    <row r="18" spans="1:8" ht="15.75" x14ac:dyDescent="0.2">
      <c r="A18" s="29">
        <v>2</v>
      </c>
      <c r="B18" s="29">
        <v>0</v>
      </c>
      <c r="C18" s="30" t="s">
        <v>222</v>
      </c>
      <c r="D18" s="80">
        <f>D19</f>
        <v>145.6</v>
      </c>
      <c r="E18" s="80">
        <f>E19</f>
        <v>91.590229999999991</v>
      </c>
      <c r="F18" s="35">
        <f t="shared" si="0"/>
        <v>62.905377747252743</v>
      </c>
    </row>
    <row r="19" spans="1:8" ht="15.75" x14ac:dyDescent="0.2">
      <c r="A19" s="31">
        <v>2</v>
      </c>
      <c r="B19" s="31">
        <v>3</v>
      </c>
      <c r="C19" s="33" t="s">
        <v>210</v>
      </c>
      <c r="D19" s="78">
        <f>'4 исполнения расх. по вед. стр '!G51</f>
        <v>145.6</v>
      </c>
      <c r="E19" s="78">
        <f>'4 исполнения расх. по вед. стр '!H49</f>
        <v>91.590229999999991</v>
      </c>
      <c r="F19" s="35">
        <f t="shared" si="0"/>
        <v>62.905377747252743</v>
      </c>
    </row>
    <row r="20" spans="1:8" ht="31.5" x14ac:dyDescent="0.2">
      <c r="A20" s="29">
        <v>3</v>
      </c>
      <c r="B20" s="29"/>
      <c r="C20" s="34" t="s">
        <v>223</v>
      </c>
      <c r="D20" s="80">
        <f>'4 исполнения расх. по вед. стр '!G79</f>
        <v>755</v>
      </c>
      <c r="E20" s="80">
        <f>E21</f>
        <v>638.85743000000002</v>
      </c>
      <c r="F20" s="35">
        <f t="shared" si="0"/>
        <v>84.616878145695367</v>
      </c>
    </row>
    <row r="21" spans="1:8" ht="47.25" x14ac:dyDescent="0.2">
      <c r="A21" s="31">
        <v>3</v>
      </c>
      <c r="B21" s="31">
        <v>10</v>
      </c>
      <c r="C21" s="50" t="s">
        <v>494</v>
      </c>
      <c r="D21" s="78">
        <f>'4 исполнения расх. по вед. стр '!G80</f>
        <v>745</v>
      </c>
      <c r="E21" s="78">
        <f>'4 исполнения расх. по вед. стр '!H80</f>
        <v>638.85743000000002</v>
      </c>
      <c r="F21" s="35">
        <f t="shared" si="0"/>
        <v>85.752675167785242</v>
      </c>
      <c r="H21" s="196"/>
    </row>
    <row r="22" spans="1:8" ht="15.75" hidden="1" x14ac:dyDescent="0.2">
      <c r="A22" s="29">
        <v>4</v>
      </c>
      <c r="B22" s="31">
        <v>0</v>
      </c>
      <c r="C22" s="24" t="s">
        <v>216</v>
      </c>
      <c r="D22" s="80">
        <f>D23+D24</f>
        <v>0</v>
      </c>
      <c r="E22" s="80">
        <f>E23+E24</f>
        <v>0</v>
      </c>
      <c r="F22" s="35">
        <v>0</v>
      </c>
    </row>
    <row r="23" spans="1:8" ht="15.75" hidden="1" x14ac:dyDescent="0.2">
      <c r="A23" s="31">
        <v>4</v>
      </c>
      <c r="B23" s="31">
        <v>9</v>
      </c>
      <c r="C23" s="23" t="s">
        <v>217</v>
      </c>
      <c r="D23" s="78">
        <v>0</v>
      </c>
      <c r="E23" s="78">
        <v>0</v>
      </c>
      <c r="F23" s="35">
        <v>0</v>
      </c>
    </row>
    <row r="24" spans="1:8" ht="15.75" hidden="1" x14ac:dyDescent="0.2">
      <c r="A24" s="31">
        <v>4</v>
      </c>
      <c r="B24" s="31">
        <v>12</v>
      </c>
      <c r="C24" s="23" t="s">
        <v>218</v>
      </c>
      <c r="D24" s="78">
        <v>0</v>
      </c>
      <c r="E24" s="78">
        <v>0</v>
      </c>
      <c r="F24" s="35">
        <v>0</v>
      </c>
    </row>
    <row r="25" spans="1:8" ht="15.75" x14ac:dyDescent="0.2">
      <c r="A25" s="29">
        <v>5</v>
      </c>
      <c r="B25" s="29">
        <v>0</v>
      </c>
      <c r="C25" s="30" t="s">
        <v>150</v>
      </c>
      <c r="D25" s="80">
        <f>'4 исполнения расх. по вед. стр '!G90</f>
        <v>6450</v>
      </c>
      <c r="E25" s="80">
        <f>E26+E27+E28</f>
        <v>3406.88931</v>
      </c>
      <c r="F25" s="35">
        <f t="shared" si="0"/>
        <v>52.819989302325574</v>
      </c>
    </row>
    <row r="26" spans="1:8" ht="15.75" x14ac:dyDescent="0.2">
      <c r="A26" s="31">
        <v>5</v>
      </c>
      <c r="B26" s="31">
        <v>1</v>
      </c>
      <c r="C26" s="32" t="s">
        <v>495</v>
      </c>
      <c r="D26" s="78">
        <f>'4 исполнения расх. по вед. стр '!G91</f>
        <v>525</v>
      </c>
      <c r="E26" s="78">
        <f>'4 исполнения расх. по вед. стр '!H91</f>
        <v>343.60606000000001</v>
      </c>
      <c r="F26" s="35">
        <f t="shared" si="0"/>
        <v>65.448773333333335</v>
      </c>
    </row>
    <row r="27" spans="1:8" ht="15.75" x14ac:dyDescent="0.2">
      <c r="A27" s="31">
        <v>5</v>
      </c>
      <c r="B27" s="31">
        <v>2</v>
      </c>
      <c r="C27" s="32" t="s">
        <v>466</v>
      </c>
      <c r="D27" s="78">
        <f>'4 исполнения расх. по вед. стр '!G100</f>
        <v>820</v>
      </c>
      <c r="E27" s="78">
        <f>'4 исполнения расх. по вед. стр '!H100</f>
        <v>77.549019999999999</v>
      </c>
      <c r="F27" s="35">
        <f t="shared" si="0"/>
        <v>9.4571975609756098</v>
      </c>
    </row>
    <row r="28" spans="1:8" ht="15.75" x14ac:dyDescent="0.2">
      <c r="A28" s="31">
        <v>5</v>
      </c>
      <c r="B28" s="31">
        <v>3</v>
      </c>
      <c r="C28" s="32" t="s">
        <v>151</v>
      </c>
      <c r="D28" s="78">
        <f>'4 исполнения расх. по вед. стр '!G106</f>
        <v>5105</v>
      </c>
      <c r="E28" s="78">
        <f>'4 исполнения расх. по вед. стр '!H106</f>
        <v>2985.73423</v>
      </c>
      <c r="F28" s="35"/>
    </row>
    <row r="29" spans="1:8" ht="15.75" x14ac:dyDescent="0.2">
      <c r="A29" s="29">
        <v>8</v>
      </c>
      <c r="B29" s="29">
        <v>0</v>
      </c>
      <c r="C29" s="30" t="s">
        <v>156</v>
      </c>
      <c r="D29" s="80">
        <f>D30</f>
        <v>3195.6400000000003</v>
      </c>
      <c r="E29" s="80">
        <f>E30</f>
        <v>1934.3565999999998</v>
      </c>
      <c r="F29" s="35">
        <f t="shared" si="0"/>
        <v>60.531117397454018</v>
      </c>
    </row>
    <row r="30" spans="1:8" ht="15.75" x14ac:dyDescent="0.2">
      <c r="A30" s="31">
        <v>8</v>
      </c>
      <c r="B30" s="31">
        <v>1</v>
      </c>
      <c r="C30" s="32" t="s">
        <v>152</v>
      </c>
      <c r="D30" s="78">
        <f>'4 исполнения расх. по вед. стр '!G56</f>
        <v>3195.6400000000003</v>
      </c>
      <c r="E30" s="78">
        <f>'4 исполнения расх. по вед. стр '!H56</f>
        <v>1934.3565999999998</v>
      </c>
      <c r="F30" s="35">
        <f t="shared" si="0"/>
        <v>60.531117397454018</v>
      </c>
    </row>
    <row r="31" spans="1:8" ht="15.75" x14ac:dyDescent="0.2">
      <c r="A31" s="29">
        <v>10</v>
      </c>
      <c r="B31" s="29"/>
      <c r="C31" s="64" t="s">
        <v>259</v>
      </c>
      <c r="D31" s="80">
        <f>D32</f>
        <v>75.431439999999995</v>
      </c>
      <c r="E31" s="80">
        <f>E32</f>
        <v>57.23724</v>
      </c>
      <c r="F31" s="35">
        <f t="shared" si="0"/>
        <v>75.8798188129512</v>
      </c>
    </row>
    <row r="32" spans="1:8" ht="15.75" x14ac:dyDescent="0.2">
      <c r="A32" s="31">
        <v>10</v>
      </c>
      <c r="B32" s="31">
        <v>1</v>
      </c>
      <c r="C32" s="65" t="s">
        <v>260</v>
      </c>
      <c r="D32" s="78">
        <f>'4 исполнения расх. по вед. стр '!G65</f>
        <v>75.431439999999995</v>
      </c>
      <c r="E32" s="78">
        <f>'4 исполнения расх. по вед. стр '!H65</f>
        <v>57.23724</v>
      </c>
      <c r="F32" s="35">
        <f t="shared" si="0"/>
        <v>75.8798188129512</v>
      </c>
    </row>
    <row r="33" spans="1:6" ht="15.75" x14ac:dyDescent="0.2">
      <c r="A33" s="29">
        <v>11</v>
      </c>
      <c r="B33" s="29"/>
      <c r="C33" s="30" t="s">
        <v>224</v>
      </c>
      <c r="D33" s="80">
        <f>'4 исполнения расх. по вед. стр '!G113</f>
        <v>300</v>
      </c>
      <c r="E33" s="80">
        <f>E34</f>
        <v>0</v>
      </c>
      <c r="F33" s="35">
        <f t="shared" si="0"/>
        <v>0</v>
      </c>
    </row>
    <row r="34" spans="1:6" ht="15.75" x14ac:dyDescent="0.2">
      <c r="A34" s="31">
        <v>11</v>
      </c>
      <c r="B34" s="31">
        <v>1</v>
      </c>
      <c r="C34" s="32" t="s">
        <v>220</v>
      </c>
      <c r="D34" s="78">
        <f>'4 исполнения расх. по вед. стр '!G114</f>
        <v>300</v>
      </c>
      <c r="E34" s="78">
        <v>0</v>
      </c>
      <c r="F34" s="35">
        <f t="shared" si="0"/>
        <v>0</v>
      </c>
    </row>
    <row r="35" spans="1:6" ht="15.75" x14ac:dyDescent="0.25">
      <c r="A35" s="21"/>
      <c r="B35" s="21"/>
      <c r="C35" s="20" t="s">
        <v>153</v>
      </c>
      <c r="D35" s="81">
        <f>D33+D31+D29+D25+D20+D18+D17+D16+D14+D13+D12</f>
        <v>22024.43979</v>
      </c>
      <c r="E35" s="81">
        <f>E11+E18+E20+E25+E29+E31</f>
        <v>14184.879499999999</v>
      </c>
      <c r="F35" s="35">
        <f t="shared" si="0"/>
        <v>64.405177317792734</v>
      </c>
    </row>
    <row r="36" spans="1:6" x14ac:dyDescent="0.2">
      <c r="D36" s="68"/>
    </row>
    <row r="41" spans="1:6" ht="15.75" x14ac:dyDescent="0.25">
      <c r="A41" s="275"/>
      <c r="B41" s="275"/>
      <c r="C41" s="275"/>
      <c r="D41" s="275"/>
      <c r="E41" s="275"/>
      <c r="F41" s="275"/>
    </row>
    <row r="42" spans="1:6" ht="15.75" x14ac:dyDescent="0.25">
      <c r="A42" s="275"/>
      <c r="B42" s="275"/>
      <c r="C42" s="275"/>
      <c r="D42" s="275"/>
      <c r="E42" s="275"/>
      <c r="F42" s="275"/>
    </row>
    <row r="43" spans="1:6" x14ac:dyDescent="0.2">
      <c r="A43" s="276"/>
      <c r="B43" s="276"/>
      <c r="C43" s="276"/>
      <c r="D43" s="276"/>
      <c r="E43" s="276"/>
      <c r="F43" s="276"/>
    </row>
    <row r="44" spans="1:6" ht="15.75" x14ac:dyDescent="0.25">
      <c r="A44" s="277"/>
      <c r="B44" s="277"/>
      <c r="C44" s="277"/>
      <c r="D44" s="277"/>
      <c r="E44" s="277"/>
    </row>
  </sheetData>
  <mergeCells count="18">
    <mergeCell ref="A8:B9"/>
    <mergeCell ref="C8:C9"/>
    <mergeCell ref="D8:D9"/>
    <mergeCell ref="E8:E9"/>
    <mergeCell ref="F8:F9"/>
    <mergeCell ref="E1:F1"/>
    <mergeCell ref="C2:F2"/>
    <mergeCell ref="C3:F3"/>
    <mergeCell ref="C4:F4"/>
    <mergeCell ref="A6:F6"/>
    <mergeCell ref="A41:C41"/>
    <mergeCell ref="A42:C42"/>
    <mergeCell ref="A43:C43"/>
    <mergeCell ref="A44:C44"/>
    <mergeCell ref="D41:F41"/>
    <mergeCell ref="D42:F42"/>
    <mergeCell ref="D43:F43"/>
    <mergeCell ref="D44:E4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H28"/>
  <sheetViews>
    <sheetView topLeftCell="A7" workbookViewId="0">
      <selection activeCell="D16" sqref="D16"/>
    </sheetView>
  </sheetViews>
  <sheetFormatPr defaultRowHeight="15" x14ac:dyDescent="0.25"/>
  <cols>
    <col min="1" max="1" width="35.140625" style="39" customWidth="1"/>
    <col min="2" max="2" width="28.85546875" style="39" customWidth="1"/>
    <col min="3" max="3" width="46.5703125" style="39" customWidth="1"/>
    <col min="4" max="4" width="19.85546875" style="39" customWidth="1"/>
    <col min="5" max="5" width="18.85546875" style="39" customWidth="1"/>
    <col min="6" max="16384" width="9.140625" style="39"/>
  </cols>
  <sheetData>
    <row r="1" spans="1:6" ht="15.75" customHeight="1" x14ac:dyDescent="0.25">
      <c r="C1" s="38"/>
      <c r="D1" s="289" t="s">
        <v>496</v>
      </c>
      <c r="E1" s="289"/>
      <c r="F1" s="36"/>
    </row>
    <row r="2" spans="1:6" ht="15" customHeight="1" x14ac:dyDescent="0.25">
      <c r="C2" s="292" t="s">
        <v>377</v>
      </c>
      <c r="D2" s="292"/>
      <c r="E2" s="292"/>
      <c r="F2" s="38"/>
    </row>
    <row r="3" spans="1:6" ht="15.75" customHeight="1" x14ac:dyDescent="0.25">
      <c r="C3" s="292" t="s">
        <v>233</v>
      </c>
      <c r="D3" s="292"/>
      <c r="E3" s="292"/>
    </row>
    <row r="4" spans="1:6" ht="15.75" x14ac:dyDescent="0.25">
      <c r="D4" s="290" t="s">
        <v>548</v>
      </c>
      <c r="E4" s="290"/>
    </row>
    <row r="6" spans="1:6" ht="49.5" customHeight="1" x14ac:dyDescent="0.25">
      <c r="A6" s="295" t="s">
        <v>540</v>
      </c>
      <c r="B6" s="296"/>
      <c r="C6" s="296"/>
      <c r="D6" s="296"/>
      <c r="E6" s="296"/>
    </row>
    <row r="7" spans="1:6" x14ac:dyDescent="0.25">
      <c r="B7" s="297" t="s">
        <v>204</v>
      </c>
      <c r="C7" s="298"/>
      <c r="D7" s="298"/>
      <c r="E7" s="298"/>
    </row>
    <row r="8" spans="1:6" ht="51.75" customHeight="1" x14ac:dyDescent="0.25">
      <c r="A8" s="299" t="s">
        <v>136</v>
      </c>
      <c r="B8" s="299"/>
      <c r="C8" s="300" t="s">
        <v>147</v>
      </c>
      <c r="D8" s="41" t="s">
        <v>230</v>
      </c>
      <c r="E8" s="41" t="s">
        <v>229</v>
      </c>
    </row>
    <row r="9" spans="1:6" ht="47.25" customHeight="1" x14ac:dyDescent="0.25">
      <c r="A9" s="46" t="s">
        <v>201</v>
      </c>
      <c r="B9" s="41" t="s">
        <v>181</v>
      </c>
      <c r="C9" s="301"/>
      <c r="D9" s="302" t="s">
        <v>497</v>
      </c>
      <c r="E9" s="303"/>
    </row>
    <row r="10" spans="1:6" s="44" customFormat="1" ht="12.75" x14ac:dyDescent="0.2">
      <c r="A10" s="43">
        <v>1</v>
      </c>
      <c r="B10" s="45">
        <v>2</v>
      </c>
      <c r="C10" s="45">
        <v>3</v>
      </c>
      <c r="D10" s="45">
        <v>6</v>
      </c>
      <c r="E10" s="45">
        <v>7</v>
      </c>
    </row>
    <row r="11" spans="1:6" ht="47.25" x14ac:dyDescent="0.25">
      <c r="A11" s="43"/>
      <c r="B11" s="41" t="s">
        <v>182</v>
      </c>
      <c r="C11" s="40" t="s">
        <v>183</v>
      </c>
      <c r="D11" s="82">
        <f>D12</f>
        <v>0</v>
      </c>
      <c r="E11" s="82">
        <f t="shared" ref="D11:E12" si="0">E12</f>
        <v>532.2299699999985</v>
      </c>
    </row>
    <row r="12" spans="1:6" ht="47.25" customHeight="1" x14ac:dyDescent="0.25">
      <c r="A12" s="42" t="s">
        <v>376</v>
      </c>
      <c r="B12" s="54"/>
      <c r="C12" s="55" t="s">
        <v>423</v>
      </c>
      <c r="D12" s="82">
        <f t="shared" si="0"/>
        <v>0</v>
      </c>
      <c r="E12" s="82">
        <f t="shared" si="0"/>
        <v>532.2299699999985</v>
      </c>
    </row>
    <row r="13" spans="1:6" ht="31.5" x14ac:dyDescent="0.25">
      <c r="A13" s="42" t="s">
        <v>376</v>
      </c>
      <c r="B13" s="41" t="s">
        <v>184</v>
      </c>
      <c r="C13" s="40" t="s">
        <v>185</v>
      </c>
      <c r="D13" s="82">
        <f>D17+D21</f>
        <v>0</v>
      </c>
      <c r="E13" s="82">
        <f>E17+E21</f>
        <v>532.2299699999985</v>
      </c>
    </row>
    <row r="14" spans="1:6" ht="22.5" customHeight="1" x14ac:dyDescent="0.25">
      <c r="A14" s="42" t="s">
        <v>376</v>
      </c>
      <c r="B14" s="41" t="s">
        <v>186</v>
      </c>
      <c r="C14" s="40" t="s">
        <v>187</v>
      </c>
      <c r="D14" s="82">
        <v>-16749.20162</v>
      </c>
      <c r="E14" s="82">
        <v>-13652.649530000001</v>
      </c>
    </row>
    <row r="15" spans="1:6" ht="31.5" x14ac:dyDescent="0.25">
      <c r="A15" s="42" t="s">
        <v>376</v>
      </c>
      <c r="B15" s="41" t="s">
        <v>188</v>
      </c>
      <c r="C15" s="40" t="s">
        <v>189</v>
      </c>
      <c r="D15" s="82">
        <v>-16749.20162</v>
      </c>
      <c r="E15" s="82">
        <v>-13652.649530000001</v>
      </c>
    </row>
    <row r="16" spans="1:6" ht="31.5" x14ac:dyDescent="0.25">
      <c r="A16" s="42" t="s">
        <v>376</v>
      </c>
      <c r="B16" s="41" t="s">
        <v>190</v>
      </c>
      <c r="C16" s="40" t="s">
        <v>191</v>
      </c>
      <c r="D16" s="82">
        <v>-16749.20162</v>
      </c>
      <c r="E16" s="82">
        <v>-13652.649530000001</v>
      </c>
    </row>
    <row r="17" spans="1:8" ht="31.5" x14ac:dyDescent="0.25">
      <c r="A17" s="42" t="s">
        <v>376</v>
      </c>
      <c r="B17" s="41" t="s">
        <v>192</v>
      </c>
      <c r="C17" s="40" t="s">
        <v>135</v>
      </c>
      <c r="D17" s="82">
        <v>-16749.20162</v>
      </c>
      <c r="E17" s="82">
        <v>-13652.649530000001</v>
      </c>
    </row>
    <row r="18" spans="1:8" ht="20.25" customHeight="1" x14ac:dyDescent="0.25">
      <c r="A18" s="42" t="s">
        <v>376</v>
      </c>
      <c r="B18" s="41" t="s">
        <v>193</v>
      </c>
      <c r="C18" s="40" t="s">
        <v>194</v>
      </c>
      <c r="D18" s="82">
        <v>16749.20162</v>
      </c>
      <c r="E18" s="82">
        <v>14184.879499999999</v>
      </c>
    </row>
    <row r="19" spans="1:8" ht="31.5" x14ac:dyDescent="0.25">
      <c r="A19" s="42" t="s">
        <v>376</v>
      </c>
      <c r="B19" s="41" t="s">
        <v>195</v>
      </c>
      <c r="C19" s="40" t="s">
        <v>196</v>
      </c>
      <c r="D19" s="82">
        <v>16749.20162</v>
      </c>
      <c r="E19" s="82">
        <v>14184.879499999999</v>
      </c>
    </row>
    <row r="20" spans="1:8" ht="31.5" x14ac:dyDescent="0.25">
      <c r="A20" s="42" t="s">
        <v>376</v>
      </c>
      <c r="B20" s="41" t="s">
        <v>197</v>
      </c>
      <c r="C20" s="40" t="s">
        <v>198</v>
      </c>
      <c r="D20" s="82">
        <v>16749.20162</v>
      </c>
      <c r="E20" s="82">
        <v>14184.879499999999</v>
      </c>
    </row>
    <row r="21" spans="1:8" ht="31.5" x14ac:dyDescent="0.25">
      <c r="A21" s="42" t="s">
        <v>376</v>
      </c>
      <c r="B21" s="41" t="s">
        <v>199</v>
      </c>
      <c r="C21" s="40" t="s">
        <v>200</v>
      </c>
      <c r="D21" s="82">
        <v>16749.20162</v>
      </c>
      <c r="E21" s="82">
        <v>14184.879499999999</v>
      </c>
    </row>
    <row r="25" spans="1:8" ht="15.75" x14ac:dyDescent="0.25">
      <c r="A25" s="37"/>
      <c r="B25" s="37"/>
      <c r="C25" s="37"/>
      <c r="D25" s="37"/>
      <c r="E25" s="37"/>
      <c r="F25" s="37"/>
      <c r="G25" s="37"/>
      <c r="H25" s="36"/>
    </row>
    <row r="26" spans="1:8" ht="15.75" x14ac:dyDescent="0.25">
      <c r="A26" s="37"/>
      <c r="B26" s="37"/>
      <c r="C26" s="37"/>
      <c r="D26" s="291"/>
      <c r="E26" s="291"/>
      <c r="F26" s="37"/>
      <c r="G26" s="37"/>
      <c r="H26" s="36"/>
    </row>
    <row r="27" spans="1:8" ht="15.75" x14ac:dyDescent="0.25">
      <c r="A27" s="37"/>
      <c r="B27" s="37"/>
      <c r="C27" s="37"/>
      <c r="D27" s="37"/>
      <c r="E27" s="37"/>
      <c r="F27" s="37"/>
      <c r="G27" s="37"/>
      <c r="H27" s="36"/>
    </row>
    <row r="28" spans="1:8" ht="15.75" x14ac:dyDescent="0.25">
      <c r="A28" s="51"/>
      <c r="B28" s="37"/>
      <c r="C28" s="37"/>
      <c r="D28" s="294"/>
      <c r="E28" s="294"/>
      <c r="F28" s="293"/>
      <c r="G28" s="293"/>
      <c r="H28" s="36"/>
    </row>
  </sheetData>
  <mergeCells count="12">
    <mergeCell ref="F28:G28"/>
    <mergeCell ref="D28:E28"/>
    <mergeCell ref="A6:E6"/>
    <mergeCell ref="B7:E7"/>
    <mergeCell ref="A8:B8"/>
    <mergeCell ref="C8:C9"/>
    <mergeCell ref="D9:E9"/>
    <mergeCell ref="D1:E1"/>
    <mergeCell ref="D4:E4"/>
    <mergeCell ref="D26:E26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2"/>
  <sheetViews>
    <sheetView topLeftCell="A46" workbookViewId="0">
      <selection activeCell="E13" sqref="E13"/>
    </sheetView>
  </sheetViews>
  <sheetFormatPr defaultRowHeight="12.75" x14ac:dyDescent="0.2"/>
  <cols>
    <col min="1" max="1" width="43.7109375" customWidth="1"/>
    <col min="2" max="2" width="14.28515625" customWidth="1"/>
    <col min="3" max="3" width="9.85546875" customWidth="1"/>
    <col min="4" max="4" width="17" customWidth="1"/>
    <col min="5" max="5" width="15.7109375" customWidth="1"/>
    <col min="6" max="6" width="13.42578125" customWidth="1"/>
    <col min="7" max="7" width="22.7109375" customWidth="1"/>
  </cols>
  <sheetData>
    <row r="1" spans="1:7" ht="15.75" x14ac:dyDescent="0.25">
      <c r="E1" s="101"/>
      <c r="F1" s="244" t="s">
        <v>498</v>
      </c>
      <c r="G1" s="244"/>
    </row>
    <row r="2" spans="1:7" ht="15.75" x14ac:dyDescent="0.25">
      <c r="E2" s="244" t="s">
        <v>388</v>
      </c>
      <c r="F2" s="244"/>
      <c r="G2" s="244"/>
    </row>
    <row r="3" spans="1:7" ht="15.75" x14ac:dyDescent="0.25">
      <c r="E3" s="101"/>
      <c r="F3" s="244" t="s">
        <v>345</v>
      </c>
      <c r="G3" s="244"/>
    </row>
    <row r="4" spans="1:7" ht="15.75" x14ac:dyDescent="0.25">
      <c r="E4" s="101"/>
      <c r="F4" s="244" t="s">
        <v>549</v>
      </c>
      <c r="G4" s="244"/>
    </row>
    <row r="6" spans="1:7" ht="18.75" x14ac:dyDescent="0.3">
      <c r="A6" s="304" t="s">
        <v>541</v>
      </c>
      <c r="B6" s="304"/>
      <c r="C6" s="304"/>
      <c r="D6" s="304"/>
      <c r="E6" s="304"/>
      <c r="F6" s="304"/>
      <c r="G6" s="304"/>
    </row>
    <row r="8" spans="1:7" ht="28.5" x14ac:dyDescent="0.2">
      <c r="A8" s="166"/>
      <c r="B8" s="117" t="s">
        <v>115</v>
      </c>
      <c r="C8" s="117" t="s">
        <v>116</v>
      </c>
      <c r="D8" s="117" t="s">
        <v>341</v>
      </c>
      <c r="E8" s="108" t="s">
        <v>342</v>
      </c>
      <c r="F8" s="107" t="s">
        <v>343</v>
      </c>
      <c r="G8" s="107" t="s">
        <v>140</v>
      </c>
    </row>
    <row r="9" spans="1:7" ht="57" x14ac:dyDescent="0.2">
      <c r="A9" s="156" t="s">
        <v>425</v>
      </c>
      <c r="B9" s="110" t="s">
        <v>424</v>
      </c>
      <c r="C9" s="117"/>
      <c r="D9" s="167">
        <f>D11+D13+D15+D17</f>
        <v>100</v>
      </c>
      <c r="E9" s="167">
        <f>E11+E13+E15+E17</f>
        <v>63</v>
      </c>
      <c r="F9" s="127">
        <f>E9/D9*100</f>
        <v>63</v>
      </c>
      <c r="G9" s="117"/>
    </row>
    <row r="10" spans="1:7" ht="105" x14ac:dyDescent="0.2">
      <c r="A10" s="168" t="s">
        <v>427</v>
      </c>
      <c r="B10" s="169" t="s">
        <v>426</v>
      </c>
      <c r="C10" s="170"/>
      <c r="D10" s="111">
        <f>D11</f>
        <v>50</v>
      </c>
      <c r="E10" s="111">
        <f>E11</f>
        <v>40</v>
      </c>
      <c r="F10" s="127">
        <f t="shared" ref="F10:F52" si="0">E10/D10*100</f>
        <v>80</v>
      </c>
      <c r="G10" s="171"/>
    </row>
    <row r="11" spans="1:7" ht="30" x14ac:dyDescent="0.2">
      <c r="A11" s="114" t="s">
        <v>366</v>
      </c>
      <c r="B11" s="172" t="s">
        <v>428</v>
      </c>
      <c r="C11" s="173" t="s">
        <v>499</v>
      </c>
      <c r="D11" s="116">
        <v>50</v>
      </c>
      <c r="E11" s="116">
        <v>40</v>
      </c>
      <c r="F11" s="129">
        <f t="shared" si="0"/>
        <v>80</v>
      </c>
      <c r="G11" s="174"/>
    </row>
    <row r="12" spans="1:7" ht="42.75" x14ac:dyDescent="0.2">
      <c r="A12" s="109" t="s">
        <v>430</v>
      </c>
      <c r="B12" s="175" t="s">
        <v>429</v>
      </c>
      <c r="C12" s="170"/>
      <c r="D12" s="111">
        <f>D13</f>
        <v>40</v>
      </c>
      <c r="E12" s="120">
        <f>E13</f>
        <v>13</v>
      </c>
      <c r="F12" s="127">
        <f t="shared" si="0"/>
        <v>32.5</v>
      </c>
      <c r="G12" s="121"/>
    </row>
    <row r="13" spans="1:7" ht="30" x14ac:dyDescent="0.2">
      <c r="A13" s="114" t="s">
        <v>366</v>
      </c>
      <c r="B13" s="172" t="s">
        <v>431</v>
      </c>
      <c r="C13" s="173" t="s">
        <v>499</v>
      </c>
      <c r="D13" s="116">
        <v>40</v>
      </c>
      <c r="E13" s="119">
        <v>13</v>
      </c>
      <c r="F13" s="129">
        <f t="shared" si="0"/>
        <v>32.5</v>
      </c>
      <c r="G13" s="118"/>
    </row>
    <row r="14" spans="1:7" ht="75" x14ac:dyDescent="0.2">
      <c r="A14" s="168" t="s">
        <v>500</v>
      </c>
      <c r="B14" s="175" t="s">
        <v>432</v>
      </c>
      <c r="C14" s="175"/>
      <c r="D14" s="111">
        <f>D15</f>
        <v>10</v>
      </c>
      <c r="E14" s="111">
        <v>0</v>
      </c>
      <c r="F14" s="127">
        <v>0</v>
      </c>
      <c r="G14" s="126"/>
    </row>
    <row r="15" spans="1:7" ht="30" x14ac:dyDescent="0.2">
      <c r="A15" s="114" t="s">
        <v>366</v>
      </c>
      <c r="B15" s="172" t="s">
        <v>434</v>
      </c>
      <c r="C15" s="173" t="s">
        <v>499</v>
      </c>
      <c r="D15" s="116">
        <v>10</v>
      </c>
      <c r="E15" s="119">
        <v>10</v>
      </c>
      <c r="F15" s="129">
        <v>0</v>
      </c>
      <c r="G15" s="118"/>
    </row>
    <row r="16" spans="1:7" ht="57" x14ac:dyDescent="0.2">
      <c r="A16" s="109" t="s">
        <v>501</v>
      </c>
      <c r="B16" s="175" t="s">
        <v>435</v>
      </c>
      <c r="C16" s="170"/>
      <c r="D16" s="111">
        <f>D17</f>
        <v>0</v>
      </c>
      <c r="E16" s="120">
        <v>0</v>
      </c>
      <c r="F16" s="127">
        <v>0</v>
      </c>
      <c r="G16" s="121"/>
    </row>
    <row r="17" spans="1:7" ht="30" x14ac:dyDescent="0.2">
      <c r="A17" s="114" t="str">
        <f>'[1]прил 6'!A76</f>
        <v>Закупка товаров, работ и услуг для государственных (муниципальных) нужд</v>
      </c>
      <c r="B17" s="172" t="s">
        <v>437</v>
      </c>
      <c r="C17" s="172">
        <v>200</v>
      </c>
      <c r="D17" s="116">
        <v>0</v>
      </c>
      <c r="E17" s="119">
        <v>0</v>
      </c>
      <c r="F17" s="129">
        <v>0</v>
      </c>
      <c r="G17" s="118"/>
    </row>
    <row r="18" spans="1:7" ht="71.25" x14ac:dyDescent="0.2">
      <c r="A18" s="161" t="s">
        <v>442</v>
      </c>
      <c r="B18" s="110" t="s">
        <v>438</v>
      </c>
      <c r="C18" s="175"/>
      <c r="D18" s="111">
        <f>D19+D22</f>
        <v>745</v>
      </c>
      <c r="E18" s="120">
        <f>E19</f>
        <v>638.85743000000002</v>
      </c>
      <c r="F18" s="127">
        <f t="shared" si="0"/>
        <v>85.752675167785242</v>
      </c>
      <c r="G18" s="171"/>
    </row>
    <row r="19" spans="1:7" ht="28.5" x14ac:dyDescent="0.2">
      <c r="A19" s="161" t="s">
        <v>440</v>
      </c>
      <c r="B19" s="110" t="s">
        <v>439</v>
      </c>
      <c r="C19" s="175"/>
      <c r="D19" s="111">
        <f>D20</f>
        <v>730</v>
      </c>
      <c r="E19" s="120">
        <f>E20</f>
        <v>638.85743000000002</v>
      </c>
      <c r="F19" s="127">
        <f t="shared" si="0"/>
        <v>87.51471643835616</v>
      </c>
      <c r="G19" s="176"/>
    </row>
    <row r="20" spans="1:7" ht="51" customHeight="1" x14ac:dyDescent="0.2">
      <c r="A20" s="177" t="s">
        <v>443</v>
      </c>
      <c r="B20" s="115" t="s">
        <v>441</v>
      </c>
      <c r="C20" s="172"/>
      <c r="D20" s="116">
        <f>D21</f>
        <v>730</v>
      </c>
      <c r="E20" s="119">
        <f>E21</f>
        <v>638.85743000000002</v>
      </c>
      <c r="F20" s="129">
        <f>F21</f>
        <v>0</v>
      </c>
      <c r="G20" s="118"/>
    </row>
    <row r="21" spans="1:7" ht="30" x14ac:dyDescent="0.2">
      <c r="A21" s="114" t="s">
        <v>366</v>
      </c>
      <c r="B21" s="115" t="s">
        <v>444</v>
      </c>
      <c r="C21" s="172">
        <v>200</v>
      </c>
      <c r="D21" s="116">
        <v>730</v>
      </c>
      <c r="E21" s="119">
        <v>638.85743000000002</v>
      </c>
      <c r="F21" s="128">
        <v>0</v>
      </c>
      <c r="G21" s="118"/>
    </row>
    <row r="22" spans="1:7" ht="32.25" customHeight="1" x14ac:dyDescent="0.2">
      <c r="A22" s="161" t="s">
        <v>445</v>
      </c>
      <c r="B22" s="110" t="s">
        <v>447</v>
      </c>
      <c r="C22" s="175"/>
      <c r="D22" s="111">
        <f>D23</f>
        <v>15</v>
      </c>
      <c r="E22" s="120">
        <f>E23</f>
        <v>0</v>
      </c>
      <c r="F22" s="127">
        <f t="shared" si="0"/>
        <v>0</v>
      </c>
      <c r="G22" s="121"/>
    </row>
    <row r="23" spans="1:7" ht="75" x14ac:dyDescent="0.2">
      <c r="A23" s="162" t="s">
        <v>446</v>
      </c>
      <c r="B23" s="112" t="s">
        <v>448</v>
      </c>
      <c r="C23" s="178"/>
      <c r="D23" s="113">
        <f>D24</f>
        <v>15</v>
      </c>
      <c r="E23" s="113">
        <f>E24</f>
        <v>0</v>
      </c>
      <c r="F23" s="128">
        <f t="shared" si="0"/>
        <v>0</v>
      </c>
      <c r="G23" s="121"/>
    </row>
    <row r="24" spans="1:7" ht="30" x14ac:dyDescent="0.2">
      <c r="A24" s="114" t="s">
        <v>366</v>
      </c>
      <c r="B24" s="112" t="s">
        <v>449</v>
      </c>
      <c r="C24" s="172">
        <v>200</v>
      </c>
      <c r="D24" s="116">
        <v>15</v>
      </c>
      <c r="E24" s="119">
        <v>0</v>
      </c>
      <c r="F24" s="129">
        <f t="shared" si="0"/>
        <v>0</v>
      </c>
      <c r="G24" s="121"/>
    </row>
    <row r="25" spans="1:7" ht="57" x14ac:dyDescent="0.2">
      <c r="A25" s="161" t="s">
        <v>452</v>
      </c>
      <c r="B25" s="110" t="s">
        <v>338</v>
      </c>
      <c r="C25" s="175"/>
      <c r="D25" s="111">
        <f>D26</f>
        <v>10</v>
      </c>
      <c r="E25" s="122">
        <f>E26</f>
        <v>0</v>
      </c>
      <c r="F25" s="129">
        <f t="shared" si="0"/>
        <v>0</v>
      </c>
      <c r="G25" s="121" t="s">
        <v>344</v>
      </c>
    </row>
    <row r="26" spans="1:7" ht="75" x14ac:dyDescent="0.2">
      <c r="A26" s="162" t="s">
        <v>502</v>
      </c>
      <c r="B26" s="112" t="s">
        <v>503</v>
      </c>
      <c r="C26" s="179"/>
      <c r="D26" s="113">
        <f>D27</f>
        <v>10</v>
      </c>
      <c r="E26" s="123">
        <f>E27</f>
        <v>0</v>
      </c>
      <c r="F26" s="129">
        <f t="shared" si="0"/>
        <v>0</v>
      </c>
      <c r="G26" s="126"/>
    </row>
    <row r="27" spans="1:7" ht="30" x14ac:dyDescent="0.2">
      <c r="A27" s="114" t="s">
        <v>366</v>
      </c>
      <c r="B27" s="172" t="s">
        <v>453</v>
      </c>
      <c r="C27" s="173" t="s">
        <v>499</v>
      </c>
      <c r="D27" s="116">
        <v>10</v>
      </c>
      <c r="E27" s="124">
        <v>0</v>
      </c>
      <c r="F27" s="129">
        <f t="shared" si="0"/>
        <v>0</v>
      </c>
      <c r="G27" s="121"/>
    </row>
    <row r="28" spans="1:7" ht="42.75" x14ac:dyDescent="0.2">
      <c r="A28" s="161" t="s">
        <v>382</v>
      </c>
      <c r="B28" s="110" t="s">
        <v>474</v>
      </c>
      <c r="C28" s="175"/>
      <c r="D28" s="111">
        <f>D29</f>
        <v>5105</v>
      </c>
      <c r="E28" s="122">
        <f>E29</f>
        <v>2985.73423</v>
      </c>
      <c r="F28" s="180">
        <f t="shared" si="0"/>
        <v>58.486468756121447</v>
      </c>
      <c r="G28" s="171"/>
    </row>
    <row r="29" spans="1:7" ht="45" x14ac:dyDescent="0.2">
      <c r="A29" s="162" t="s">
        <v>475</v>
      </c>
      <c r="B29" s="112" t="s">
        <v>481</v>
      </c>
      <c r="C29" s="178"/>
      <c r="D29" s="113">
        <f>D30</f>
        <v>5105</v>
      </c>
      <c r="E29" s="123">
        <f>E30</f>
        <v>2985.73423</v>
      </c>
      <c r="F29" s="128">
        <f t="shared" si="0"/>
        <v>58.486468756121447</v>
      </c>
      <c r="G29" s="181"/>
    </row>
    <row r="30" spans="1:7" ht="30" x14ac:dyDescent="0.2">
      <c r="A30" s="114" t="s">
        <v>366</v>
      </c>
      <c r="B30" s="172" t="s">
        <v>482</v>
      </c>
      <c r="C30" s="172">
        <v>200</v>
      </c>
      <c r="D30" s="116">
        <v>5105</v>
      </c>
      <c r="E30" s="124">
        <v>2985.73423</v>
      </c>
      <c r="F30" s="129">
        <f t="shared" si="0"/>
        <v>58.486468756121447</v>
      </c>
      <c r="G30" s="125"/>
    </row>
    <row r="31" spans="1:7" ht="67.5" customHeight="1" x14ac:dyDescent="0.2">
      <c r="A31" s="103" t="s">
        <v>476</v>
      </c>
      <c r="B31" s="172" t="s">
        <v>477</v>
      </c>
      <c r="C31" s="172"/>
      <c r="D31" s="116">
        <f>D32</f>
        <v>0</v>
      </c>
      <c r="E31" s="124">
        <f>E32</f>
        <v>0</v>
      </c>
      <c r="F31" s="129">
        <v>0</v>
      </c>
      <c r="G31" s="125"/>
    </row>
    <row r="32" spans="1:7" ht="39" customHeight="1" x14ac:dyDescent="0.2">
      <c r="A32" s="114" t="s">
        <v>366</v>
      </c>
      <c r="B32" s="172" t="s">
        <v>478</v>
      </c>
      <c r="C32" s="172">
        <v>200</v>
      </c>
      <c r="D32" s="116">
        <v>0</v>
      </c>
      <c r="E32" s="124">
        <v>0</v>
      </c>
      <c r="F32" s="129">
        <v>0</v>
      </c>
      <c r="G32" s="125"/>
    </row>
    <row r="33" spans="1:7" ht="64.5" customHeight="1" x14ac:dyDescent="0.2">
      <c r="A33" s="164" t="s">
        <v>467</v>
      </c>
      <c r="B33" s="110" t="s">
        <v>504</v>
      </c>
      <c r="C33" s="175"/>
      <c r="D33" s="111">
        <f>D34+D36</f>
        <v>820</v>
      </c>
      <c r="E33" s="122">
        <f>E34+E36</f>
        <v>77.549019999999999</v>
      </c>
      <c r="F33" s="180">
        <f t="shared" si="0"/>
        <v>9.4571975609756098</v>
      </c>
      <c r="G33" s="121"/>
    </row>
    <row r="34" spans="1:7" ht="30" x14ac:dyDescent="0.2">
      <c r="A34" s="165" t="s">
        <v>468</v>
      </c>
      <c r="B34" s="178" t="s">
        <v>469</v>
      </c>
      <c r="C34" s="178"/>
      <c r="D34" s="113">
        <f>D35</f>
        <v>470</v>
      </c>
      <c r="E34" s="123">
        <f>E35</f>
        <v>77.549019999999999</v>
      </c>
      <c r="F34" s="129">
        <f t="shared" si="0"/>
        <v>16.499791489361701</v>
      </c>
      <c r="G34" s="121"/>
    </row>
    <row r="35" spans="1:7" ht="30" x14ac:dyDescent="0.2">
      <c r="A35" s="114" t="s">
        <v>366</v>
      </c>
      <c r="B35" s="172" t="s">
        <v>470</v>
      </c>
      <c r="C35" s="172">
        <v>200</v>
      </c>
      <c r="D35" s="116">
        <v>470</v>
      </c>
      <c r="E35" s="124">
        <v>77.549019999999999</v>
      </c>
      <c r="F35" s="129">
        <f t="shared" si="0"/>
        <v>16.499791489361701</v>
      </c>
      <c r="G35" s="121"/>
    </row>
    <row r="36" spans="1:7" ht="30" x14ac:dyDescent="0.2">
      <c r="A36" s="165" t="s">
        <v>473</v>
      </c>
      <c r="B36" s="178" t="s">
        <v>471</v>
      </c>
      <c r="C36" s="178"/>
      <c r="D36" s="113">
        <f>D37</f>
        <v>350</v>
      </c>
      <c r="E36" s="123">
        <f>E37</f>
        <v>0</v>
      </c>
      <c r="F36" s="129">
        <f t="shared" si="0"/>
        <v>0</v>
      </c>
      <c r="G36" s="181"/>
    </row>
    <row r="37" spans="1:7" ht="39.75" customHeight="1" x14ac:dyDescent="0.2">
      <c r="A37" s="182" t="s">
        <v>366</v>
      </c>
      <c r="B37" s="172" t="s">
        <v>472</v>
      </c>
      <c r="C37" s="172">
        <v>200</v>
      </c>
      <c r="D37" s="116">
        <v>350</v>
      </c>
      <c r="E37" s="124">
        <v>0</v>
      </c>
      <c r="F37" s="129">
        <f t="shared" si="0"/>
        <v>0</v>
      </c>
      <c r="G37" s="121"/>
    </row>
    <row r="38" spans="1:7" ht="87" customHeight="1" x14ac:dyDescent="0.2">
      <c r="A38" s="64" t="s">
        <v>505</v>
      </c>
      <c r="B38" s="169" t="s">
        <v>455</v>
      </c>
      <c r="C38" s="169"/>
      <c r="D38" s="183">
        <f>D40+D42+D44+D46</f>
        <v>525</v>
      </c>
      <c r="E38" s="183">
        <f>E40+E42+E44+E46</f>
        <v>343.60606000000001</v>
      </c>
      <c r="F38" s="180">
        <f t="shared" si="0"/>
        <v>65.448773333333335</v>
      </c>
      <c r="G38" s="121"/>
    </row>
    <row r="39" spans="1:7" ht="36" customHeight="1" x14ac:dyDescent="0.2">
      <c r="A39" s="65" t="s">
        <v>457</v>
      </c>
      <c r="B39" s="172" t="s">
        <v>456</v>
      </c>
      <c r="C39" s="172"/>
      <c r="D39" s="116">
        <f>D40</f>
        <v>0</v>
      </c>
      <c r="E39" s="124">
        <f>E40</f>
        <v>0</v>
      </c>
      <c r="F39" s="129">
        <v>0</v>
      </c>
      <c r="G39" s="121"/>
    </row>
    <row r="40" spans="1:7" ht="33" customHeight="1" x14ac:dyDescent="0.2">
      <c r="A40" s="182" t="s">
        <v>366</v>
      </c>
      <c r="B40" s="172" t="s">
        <v>458</v>
      </c>
      <c r="C40" s="172">
        <v>200</v>
      </c>
      <c r="D40" s="116">
        <v>0</v>
      </c>
      <c r="E40" s="124">
        <v>0</v>
      </c>
      <c r="F40" s="129">
        <v>0</v>
      </c>
      <c r="G40" s="121"/>
    </row>
    <row r="41" spans="1:7" ht="43.5" customHeight="1" x14ac:dyDescent="0.2">
      <c r="A41" s="65" t="s">
        <v>460</v>
      </c>
      <c r="B41" s="172" t="s">
        <v>459</v>
      </c>
      <c r="C41" s="172"/>
      <c r="D41" s="116">
        <f>D42</f>
        <v>125</v>
      </c>
      <c r="E41" s="124">
        <f>E42</f>
        <v>63.606059999999999</v>
      </c>
      <c r="F41" s="129">
        <f t="shared" si="0"/>
        <v>50.884848000000005</v>
      </c>
      <c r="G41" s="121"/>
    </row>
    <row r="42" spans="1:7" ht="34.5" customHeight="1" x14ac:dyDescent="0.2">
      <c r="A42" s="182" t="s">
        <v>366</v>
      </c>
      <c r="B42" s="172" t="s">
        <v>461</v>
      </c>
      <c r="C42" s="172">
        <v>200</v>
      </c>
      <c r="D42" s="116">
        <v>125</v>
      </c>
      <c r="E42" s="124">
        <v>63.606059999999999</v>
      </c>
      <c r="F42" s="129">
        <f t="shared" si="0"/>
        <v>50.884848000000005</v>
      </c>
      <c r="G42" s="121"/>
    </row>
    <row r="43" spans="1:7" ht="46.5" customHeight="1" x14ac:dyDescent="0.2">
      <c r="A43" s="103" t="s">
        <v>463</v>
      </c>
      <c r="B43" s="172" t="s">
        <v>462</v>
      </c>
      <c r="C43" s="172"/>
      <c r="D43" s="116">
        <f>D44</f>
        <v>120</v>
      </c>
      <c r="E43" s="124">
        <f>E44</f>
        <v>0</v>
      </c>
      <c r="F43" s="129">
        <f t="shared" si="0"/>
        <v>0</v>
      </c>
      <c r="G43" s="121"/>
    </row>
    <row r="44" spans="1:7" ht="36" customHeight="1" x14ac:dyDescent="0.2">
      <c r="A44" s="182" t="s">
        <v>366</v>
      </c>
      <c r="B44" s="172" t="s">
        <v>464</v>
      </c>
      <c r="C44" s="172">
        <v>200</v>
      </c>
      <c r="D44" s="116">
        <v>120</v>
      </c>
      <c r="E44" s="124">
        <v>0</v>
      </c>
      <c r="F44" s="129">
        <f t="shared" si="0"/>
        <v>0</v>
      </c>
      <c r="G44" s="121"/>
    </row>
    <row r="45" spans="1:7" ht="51.75" customHeight="1" x14ac:dyDescent="0.2">
      <c r="A45" s="114" t="s">
        <v>515</v>
      </c>
      <c r="B45" s="172" t="s">
        <v>513</v>
      </c>
      <c r="C45" s="172"/>
      <c r="D45" s="116">
        <f>D46</f>
        <v>280</v>
      </c>
      <c r="E45" s="124">
        <f>E46</f>
        <v>280</v>
      </c>
      <c r="F45" s="129">
        <f t="shared" si="0"/>
        <v>100</v>
      </c>
      <c r="G45" s="121"/>
    </row>
    <row r="46" spans="1:7" ht="36" customHeight="1" x14ac:dyDescent="0.2">
      <c r="A46" s="182" t="s">
        <v>366</v>
      </c>
      <c r="B46" s="172" t="s">
        <v>514</v>
      </c>
      <c r="C46" s="172">
        <v>200</v>
      </c>
      <c r="D46" s="116">
        <v>280</v>
      </c>
      <c r="E46" s="124">
        <v>280</v>
      </c>
      <c r="F46" s="129">
        <f t="shared" si="0"/>
        <v>100</v>
      </c>
      <c r="G46" s="121"/>
    </row>
    <row r="47" spans="1:7" ht="78" customHeight="1" x14ac:dyDescent="0.2">
      <c r="A47" s="64" t="s">
        <v>491</v>
      </c>
      <c r="B47" s="175" t="s">
        <v>486</v>
      </c>
      <c r="C47" s="175"/>
      <c r="D47" s="111">
        <f>D49+D51</f>
        <v>300</v>
      </c>
      <c r="E47" s="122">
        <f>E49+E51</f>
        <v>0</v>
      </c>
      <c r="F47" s="180">
        <f t="shared" si="0"/>
        <v>0</v>
      </c>
      <c r="G47" s="121" t="s">
        <v>344</v>
      </c>
    </row>
    <row r="48" spans="1:7" ht="36" customHeight="1" x14ac:dyDescent="0.2">
      <c r="A48" s="103" t="s">
        <v>492</v>
      </c>
      <c r="B48" s="172" t="s">
        <v>487</v>
      </c>
      <c r="C48" s="172"/>
      <c r="D48" s="116">
        <f>D49</f>
        <v>0</v>
      </c>
      <c r="E48" s="124">
        <f>E49</f>
        <v>0</v>
      </c>
      <c r="F48" s="129">
        <v>0</v>
      </c>
      <c r="G48" s="121"/>
    </row>
    <row r="49" spans="1:7" ht="36" customHeight="1" x14ac:dyDescent="0.2">
      <c r="A49" s="182" t="s">
        <v>366</v>
      </c>
      <c r="B49" s="172" t="s">
        <v>488</v>
      </c>
      <c r="C49" s="172">
        <v>200</v>
      </c>
      <c r="D49" s="116">
        <v>0</v>
      </c>
      <c r="E49" s="124">
        <v>0</v>
      </c>
      <c r="F49" s="129">
        <v>0</v>
      </c>
      <c r="G49" s="121"/>
    </row>
    <row r="50" spans="1:7" ht="60" customHeight="1" x14ac:dyDescent="0.2">
      <c r="A50" s="103" t="s">
        <v>493</v>
      </c>
      <c r="B50" s="172" t="s">
        <v>489</v>
      </c>
      <c r="C50" s="172"/>
      <c r="D50" s="116">
        <f>D51</f>
        <v>300</v>
      </c>
      <c r="E50" s="124">
        <f>E51</f>
        <v>0</v>
      </c>
      <c r="F50" s="129">
        <f t="shared" si="0"/>
        <v>0</v>
      </c>
      <c r="G50" s="121"/>
    </row>
    <row r="51" spans="1:7" ht="36" customHeight="1" x14ac:dyDescent="0.2">
      <c r="A51" s="182" t="s">
        <v>366</v>
      </c>
      <c r="B51" s="172" t="s">
        <v>490</v>
      </c>
      <c r="C51" s="172">
        <v>200</v>
      </c>
      <c r="D51" s="116">
        <v>300</v>
      </c>
      <c r="E51" s="124">
        <v>0</v>
      </c>
      <c r="F51" s="129">
        <f t="shared" si="0"/>
        <v>0</v>
      </c>
      <c r="G51" s="121"/>
    </row>
    <row r="52" spans="1:7" ht="15.75" x14ac:dyDescent="0.25">
      <c r="A52" s="130" t="s">
        <v>281</v>
      </c>
      <c r="B52" s="131"/>
      <c r="C52" s="131"/>
      <c r="D52" s="132">
        <f>D47+D38+D33+D28+D25+D18+D9</f>
        <v>7605</v>
      </c>
      <c r="E52" s="132">
        <f>E47+E38+E33+E28+E25+E18+E9</f>
        <v>4108.7467400000005</v>
      </c>
      <c r="F52" s="129">
        <f t="shared" si="0"/>
        <v>54.02691308349771</v>
      </c>
      <c r="G52" s="106"/>
    </row>
  </sheetData>
  <mergeCells count="5">
    <mergeCell ref="F1:G1"/>
    <mergeCell ref="F3:G3"/>
    <mergeCell ref="F4:G4"/>
    <mergeCell ref="E2:G2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I19"/>
  <sheetViews>
    <sheetView workbookViewId="0">
      <selection activeCell="F11" sqref="F11"/>
    </sheetView>
  </sheetViews>
  <sheetFormatPr defaultRowHeight="18.75" x14ac:dyDescent="0.3"/>
  <cols>
    <col min="2" max="2" width="32.5703125" style="14" customWidth="1"/>
    <col min="3" max="3" width="46.5703125" style="14" customWidth="1"/>
    <col min="4" max="4" width="22.42578125" style="14" customWidth="1"/>
    <col min="5" max="5" width="18.28515625" style="14" customWidth="1"/>
    <col min="6" max="6" width="16" style="14" customWidth="1"/>
    <col min="7" max="7" width="9" style="10" customWidth="1"/>
  </cols>
  <sheetData>
    <row r="1" spans="1:9" ht="18" customHeight="1" x14ac:dyDescent="0.3">
      <c r="C1" s="19"/>
      <c r="D1" s="305" t="s">
        <v>507</v>
      </c>
      <c r="E1" s="305"/>
      <c r="F1" s="305"/>
    </row>
    <row r="2" spans="1:9" ht="19.5" customHeight="1" x14ac:dyDescent="0.3">
      <c r="C2" s="19"/>
      <c r="D2" s="305" t="s">
        <v>377</v>
      </c>
      <c r="E2" s="305"/>
      <c r="F2" s="305"/>
    </row>
    <row r="3" spans="1:9" ht="18" customHeight="1" x14ac:dyDescent="0.3">
      <c r="B3" s="19"/>
      <c r="C3" s="19"/>
      <c r="D3" s="305" t="s">
        <v>233</v>
      </c>
      <c r="E3" s="305"/>
      <c r="F3" s="305"/>
    </row>
    <row r="4" spans="1:9" ht="21.75" customHeight="1" x14ac:dyDescent="0.3">
      <c r="B4" s="19"/>
      <c r="C4" s="19"/>
      <c r="D4" s="305" t="s">
        <v>545</v>
      </c>
      <c r="E4" s="305"/>
      <c r="F4" s="305"/>
    </row>
    <row r="5" spans="1:9" ht="18" customHeight="1" x14ac:dyDescent="0.25">
      <c r="A5" s="306" t="s">
        <v>542</v>
      </c>
      <c r="B5" s="306"/>
      <c r="C5" s="306"/>
      <c r="D5" s="306"/>
      <c r="E5" s="306"/>
      <c r="F5" s="306"/>
    </row>
    <row r="6" spans="1:9" ht="34.5" customHeight="1" x14ac:dyDescent="0.25">
      <c r="A6" s="306"/>
      <c r="B6" s="306"/>
      <c r="C6" s="306"/>
      <c r="D6" s="306"/>
      <c r="E6" s="306"/>
      <c r="F6" s="306"/>
    </row>
    <row r="7" spans="1:9" ht="18" customHeight="1" x14ac:dyDescent="0.3">
      <c r="B7" s="53"/>
      <c r="C7" s="53"/>
      <c r="D7" s="53"/>
      <c r="E7" s="53"/>
      <c r="F7" s="53"/>
    </row>
    <row r="8" spans="1:9" ht="19.5" thickBot="1" x14ac:dyDescent="0.35">
      <c r="B8" s="11"/>
      <c r="C8" s="11"/>
      <c r="D8" s="11"/>
      <c r="E8" s="11"/>
      <c r="F8" s="12" t="s">
        <v>204</v>
      </c>
    </row>
    <row r="9" spans="1:9" ht="57" thickBot="1" x14ac:dyDescent="0.3">
      <c r="B9" s="83" t="s">
        <v>136</v>
      </c>
      <c r="C9" s="85" t="s">
        <v>270</v>
      </c>
      <c r="D9" s="85" t="s">
        <v>137</v>
      </c>
      <c r="E9" s="85" t="s">
        <v>138</v>
      </c>
      <c r="F9" s="56" t="s">
        <v>139</v>
      </c>
    </row>
    <row r="10" spans="1:9" ht="48.75" customHeight="1" thickBot="1" x14ac:dyDescent="0.3">
      <c r="B10" s="86" t="s">
        <v>346</v>
      </c>
      <c r="C10" s="87" t="s">
        <v>263</v>
      </c>
      <c r="D10" s="133">
        <v>75.431439999999995</v>
      </c>
      <c r="E10" s="134">
        <v>57.23724</v>
      </c>
      <c r="F10" s="84">
        <f>E10/D10*100</f>
        <v>75.8798188129512</v>
      </c>
    </row>
    <row r="11" spans="1:9" ht="19.5" thickBot="1" x14ac:dyDescent="0.3">
      <c r="B11" s="13"/>
      <c r="C11" s="57" t="s">
        <v>132</v>
      </c>
      <c r="D11" s="93">
        <f>D10</f>
        <v>75.431439999999995</v>
      </c>
      <c r="E11" s="93">
        <f>E10</f>
        <v>57.23724</v>
      </c>
      <c r="F11" s="52">
        <f>F10</f>
        <v>75.8798188129512</v>
      </c>
      <c r="I11" s="49"/>
    </row>
    <row r="16" spans="1:9" x14ac:dyDescent="0.3">
      <c r="A16" s="275"/>
      <c r="B16" s="275"/>
      <c r="D16" s="275"/>
      <c r="E16" s="275"/>
    </row>
    <row r="17" spans="1:5" x14ac:dyDescent="0.3">
      <c r="A17" s="275"/>
      <c r="B17" s="275"/>
      <c r="D17" s="275"/>
      <c r="E17" s="275"/>
    </row>
    <row r="18" spans="1:5" x14ac:dyDescent="0.3">
      <c r="A18" s="276"/>
      <c r="B18" s="276"/>
      <c r="D18" s="307"/>
      <c r="E18" s="307"/>
    </row>
    <row r="19" spans="1:5" x14ac:dyDescent="0.3">
      <c r="A19" s="275"/>
      <c r="B19" s="275"/>
      <c r="D19" s="275"/>
      <c r="E19" s="275"/>
    </row>
  </sheetData>
  <mergeCells count="13">
    <mergeCell ref="A17:B17"/>
    <mergeCell ref="A18:B18"/>
    <mergeCell ref="A19:B19"/>
    <mergeCell ref="D16:E16"/>
    <mergeCell ref="D17:E17"/>
    <mergeCell ref="D18:E18"/>
    <mergeCell ref="D19:E19"/>
    <mergeCell ref="D1:F1"/>
    <mergeCell ref="D2:F2"/>
    <mergeCell ref="D3:F3"/>
    <mergeCell ref="D4:F4"/>
    <mergeCell ref="A16:B16"/>
    <mergeCell ref="A5:F6"/>
  </mergeCells>
  <pageMargins left="0.70866141732283472" right="0.35" top="0.74803149606299213" bottom="0.74803149606299213" header="0.31496062992125984" footer="0.31496062992125984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E4" sqref="E4:I4"/>
    </sheetView>
  </sheetViews>
  <sheetFormatPr defaultRowHeight="12.75" x14ac:dyDescent="0.2"/>
  <cols>
    <col min="2" max="2" width="27.5703125" customWidth="1"/>
    <col min="3" max="3" width="14.85546875" customWidth="1"/>
    <col min="4" max="4" width="18.85546875" customWidth="1"/>
    <col min="5" max="5" width="10.5703125" customWidth="1"/>
  </cols>
  <sheetData>
    <row r="1" spans="1:13" ht="15.75" x14ac:dyDescent="0.25">
      <c r="H1" s="49" t="s">
        <v>506</v>
      </c>
      <c r="I1" s="49"/>
      <c r="J1" s="49"/>
      <c r="K1" s="49"/>
      <c r="L1" s="49"/>
      <c r="M1" s="49"/>
    </row>
    <row r="2" spans="1:13" ht="15.75" x14ac:dyDescent="0.25">
      <c r="D2" s="244" t="s">
        <v>377</v>
      </c>
      <c r="E2" s="244"/>
      <c r="F2" s="244"/>
      <c r="G2" s="244"/>
      <c r="H2" s="244"/>
      <c r="I2" s="244"/>
      <c r="J2" s="49"/>
      <c r="K2" s="49"/>
      <c r="L2" s="49"/>
      <c r="M2" s="49"/>
    </row>
    <row r="3" spans="1:13" ht="15.75" x14ac:dyDescent="0.25">
      <c r="D3" s="244" t="s">
        <v>233</v>
      </c>
      <c r="E3" s="244"/>
      <c r="F3" s="244"/>
      <c r="G3" s="244"/>
      <c r="H3" s="244"/>
      <c r="I3" s="244"/>
      <c r="J3" s="49"/>
      <c r="K3" s="49"/>
      <c r="L3" s="49"/>
      <c r="M3" s="49"/>
    </row>
    <row r="4" spans="1:13" ht="15.75" x14ac:dyDescent="0.25">
      <c r="E4" s="244" t="s">
        <v>550</v>
      </c>
      <c r="F4" s="244"/>
      <c r="G4" s="244"/>
      <c r="H4" s="244"/>
      <c r="I4" s="244"/>
      <c r="J4" s="49"/>
      <c r="K4" s="49"/>
      <c r="L4" s="49"/>
      <c r="M4" s="49"/>
    </row>
    <row r="8" spans="1:13" ht="15.75" x14ac:dyDescent="0.25">
      <c r="B8" s="309" t="s">
        <v>271</v>
      </c>
      <c r="C8" s="309"/>
      <c r="D8" s="309"/>
      <c r="E8" s="309"/>
      <c r="F8" s="309"/>
      <c r="G8" s="309"/>
      <c r="H8" s="309"/>
      <c r="I8" s="309"/>
      <c r="J8" s="309"/>
      <c r="K8" s="309"/>
      <c r="L8" s="88"/>
    </row>
    <row r="9" spans="1:13" ht="15.75" x14ac:dyDescent="0.25">
      <c r="B9" s="309" t="s">
        <v>543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</row>
    <row r="12" spans="1:13" ht="36" customHeight="1" x14ac:dyDescent="0.2">
      <c r="A12" s="89" t="s">
        <v>272</v>
      </c>
      <c r="B12" s="90" t="s">
        <v>273</v>
      </c>
      <c r="C12" s="90" t="s">
        <v>274</v>
      </c>
      <c r="D12" s="90" t="s">
        <v>275</v>
      </c>
      <c r="E12" s="90" t="s">
        <v>276</v>
      </c>
      <c r="F12" s="89" t="s">
        <v>277</v>
      </c>
      <c r="G12" s="89" t="s">
        <v>278</v>
      </c>
      <c r="H12" s="89" t="s">
        <v>279</v>
      </c>
      <c r="I12" s="90" t="s">
        <v>280</v>
      </c>
    </row>
    <row r="13" spans="1:13" x14ac:dyDescent="0.2">
      <c r="A13" s="89"/>
      <c r="B13" s="89"/>
      <c r="C13" s="89"/>
      <c r="D13" s="89"/>
      <c r="E13" s="89"/>
      <c r="F13" s="89"/>
      <c r="G13" s="89"/>
      <c r="H13" s="89"/>
      <c r="I13" s="92">
        <v>0</v>
      </c>
    </row>
    <row r="14" spans="1:13" x14ac:dyDescent="0.2">
      <c r="A14" s="89"/>
      <c r="B14" s="91" t="s">
        <v>281</v>
      </c>
      <c r="C14" s="89"/>
      <c r="D14" s="89"/>
      <c r="E14" s="89"/>
      <c r="F14" s="89"/>
      <c r="G14" s="89"/>
      <c r="H14" s="89"/>
      <c r="I14" s="92">
        <v>0</v>
      </c>
    </row>
    <row r="19" spans="1:6" ht="15.75" x14ac:dyDescent="0.25">
      <c r="A19" s="308"/>
      <c r="B19" s="308"/>
      <c r="C19" s="49"/>
      <c r="D19" s="49"/>
      <c r="E19" s="308"/>
      <c r="F19" s="308"/>
    </row>
    <row r="20" spans="1:6" ht="15.75" x14ac:dyDescent="0.25">
      <c r="A20" s="308"/>
      <c r="B20" s="308"/>
      <c r="C20" s="49"/>
      <c r="D20" s="49"/>
      <c r="E20" s="308"/>
      <c r="F20" s="308"/>
    </row>
    <row r="21" spans="1:6" ht="15.75" x14ac:dyDescent="0.25">
      <c r="A21" s="308"/>
      <c r="B21" s="308"/>
      <c r="C21" s="49"/>
      <c r="D21" s="49"/>
      <c r="E21" s="308"/>
      <c r="F21" s="308"/>
    </row>
  </sheetData>
  <mergeCells count="11">
    <mergeCell ref="B9:L9"/>
    <mergeCell ref="B8:K8"/>
    <mergeCell ref="D2:I2"/>
    <mergeCell ref="D3:I3"/>
    <mergeCell ref="E4:I4"/>
    <mergeCell ref="A19:B19"/>
    <mergeCell ref="A20:B20"/>
    <mergeCell ref="A21:B21"/>
    <mergeCell ref="E19:F19"/>
    <mergeCell ref="E20:F20"/>
    <mergeCell ref="E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 Доходы виды,подв</vt:lpstr>
      <vt:lpstr>3 доходы</vt:lpstr>
      <vt:lpstr>4 исполнения расх. по вед. стр </vt:lpstr>
      <vt:lpstr>5 расходы по разд и подраз</vt:lpstr>
      <vt:lpstr>6 источники</vt:lpstr>
      <vt:lpstr>7 программы</vt:lpstr>
      <vt:lpstr>8 норм.обязат</vt:lpstr>
      <vt:lpstr>9 резерв.фонд</vt:lpstr>
      <vt:lpstr>10 численность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User</cp:lastModifiedBy>
  <cp:lastPrinted>2021-08-10T07:05:59Z</cp:lastPrinted>
  <dcterms:created xsi:type="dcterms:W3CDTF">2007-11-01T06:06:06Z</dcterms:created>
  <dcterms:modified xsi:type="dcterms:W3CDTF">2022-10-20T05:50:29Z</dcterms:modified>
</cp:coreProperties>
</file>